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va40367\Documents\"/>
    </mc:Choice>
  </mc:AlternateContent>
  <bookViews>
    <workbookView xWindow="-105" yWindow="-105" windowWidth="23250" windowHeight="12450" tabRatio="653" activeTab="7"/>
  </bookViews>
  <sheets>
    <sheet name="Nový" sheetId="9" r:id="rId1"/>
    <sheet name="Rozpočet" sheetId="1" r:id="rId2"/>
    <sheet name="Príjmy bežné" sheetId="2" r:id="rId3"/>
    <sheet name="Príjmy kapitálové" sheetId="6" r:id="rId4"/>
    <sheet name="Príjmové operácie" sheetId="4" r:id="rId5"/>
    <sheet name="Výdavky bežné" sheetId="3" r:id="rId6"/>
    <sheet name="Výdavky kapitálové" sheetId="7" r:id="rId7"/>
    <sheet name="Výdavkové operácie" sheetId="5" r:id="rId8"/>
  </sheets>
  <definedNames>
    <definedName name="_xlnm.Print_Titles" localSheetId="0">Nový!$1:$2</definedName>
    <definedName name="_xlnm.Print_Titles" localSheetId="2">'Príjmy bežné'!$1:$3</definedName>
    <definedName name="_xlnm.Print_Titles" localSheetId="5">'Výdavky bežné'!$1:$3</definedName>
    <definedName name="_xlnm.Print_Area" localSheetId="0">Nový!$A$1:$H$47</definedName>
    <definedName name="_xlnm.Print_Area" localSheetId="4">'Príjmové operácie'!$A$1:$H$9</definedName>
    <definedName name="_xlnm.Print_Area" localSheetId="2">'Príjmy bežné'!$A$1:$H$59</definedName>
    <definedName name="_xlnm.Print_Area" localSheetId="3">'Príjmy kapitálové'!$A$1:$H$11</definedName>
    <definedName name="_xlnm.Print_Area" localSheetId="1">Rozpočet!$A$1:$H$48</definedName>
    <definedName name="_xlnm.Print_Area" localSheetId="7">'Výdavkové operácie'!$A$1:$H$6</definedName>
    <definedName name="_xlnm.Print_Area" localSheetId="5">'Výdavky bežné'!$A$1:$H$115</definedName>
    <definedName name="_xlnm.Print_Area" localSheetId="6">'Výdavky kapitálové'!$A$1:$H$21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9" l="1"/>
  <c r="F14" i="9"/>
  <c r="E14" i="9"/>
  <c r="E45" i="3" l="1"/>
  <c r="B5" i="9" l="1"/>
  <c r="B11" i="9"/>
  <c r="B10" i="9" s="1"/>
  <c r="B12" i="9"/>
  <c r="B14" i="9"/>
  <c r="B15" i="9"/>
  <c r="D3" i="7"/>
  <c r="C3" i="7"/>
  <c r="B3" i="7"/>
  <c r="B39" i="9" s="1"/>
  <c r="B38" i="9" s="1"/>
  <c r="C97" i="3"/>
  <c r="D114" i="3"/>
  <c r="D111" i="3"/>
  <c r="D107" i="3"/>
  <c r="D105" i="3"/>
  <c r="D103" i="3"/>
  <c r="D101" i="3"/>
  <c r="D99" i="3"/>
  <c r="D97" i="3"/>
  <c r="D95" i="3"/>
  <c r="D93" i="3"/>
  <c r="D91" i="3"/>
  <c r="D89" i="3"/>
  <c r="D87" i="3"/>
  <c r="D85" i="3"/>
  <c r="D79" i="3"/>
  <c r="D75" i="3"/>
  <c r="D67" i="3"/>
  <c r="D65" i="3"/>
  <c r="D62" i="3"/>
  <c r="D56" i="3"/>
  <c r="D52" i="3"/>
  <c r="D47" i="3"/>
  <c r="D45" i="3"/>
  <c r="D42" i="3"/>
  <c r="D39" i="3"/>
  <c r="D37" i="3"/>
  <c r="D32" i="3"/>
  <c r="D30" i="3"/>
  <c r="D27" i="3"/>
  <c r="D25" i="3"/>
  <c r="D23" i="3"/>
  <c r="D4" i="3"/>
  <c r="C114" i="3"/>
  <c r="C111" i="3"/>
  <c r="C107" i="3"/>
  <c r="C105" i="3"/>
  <c r="C103" i="3"/>
  <c r="C101" i="3"/>
  <c r="C99" i="3"/>
  <c r="C95" i="3"/>
  <c r="C93" i="3"/>
  <c r="C91" i="3"/>
  <c r="C89" i="3"/>
  <c r="C87" i="3"/>
  <c r="C85" i="3"/>
  <c r="C79" i="3"/>
  <c r="C75" i="3"/>
  <c r="C67" i="3"/>
  <c r="C65" i="3"/>
  <c r="C62" i="3"/>
  <c r="C56" i="3"/>
  <c r="C52" i="3"/>
  <c r="C47" i="3"/>
  <c r="C45" i="3"/>
  <c r="C42" i="3"/>
  <c r="C39" i="3"/>
  <c r="C37" i="3"/>
  <c r="C32" i="3"/>
  <c r="C30" i="3"/>
  <c r="C27" i="3"/>
  <c r="C25" i="3"/>
  <c r="C23" i="3"/>
  <c r="C4" i="3"/>
  <c r="B114" i="3"/>
  <c r="B111" i="3"/>
  <c r="B107" i="3"/>
  <c r="B105" i="3"/>
  <c r="B103" i="3"/>
  <c r="B101" i="3"/>
  <c r="B99" i="3"/>
  <c r="B97" i="3"/>
  <c r="B95" i="3"/>
  <c r="B93" i="3"/>
  <c r="B91" i="3"/>
  <c r="B89" i="3"/>
  <c r="B87" i="3"/>
  <c r="B85" i="3"/>
  <c r="B79" i="3"/>
  <c r="B75" i="3"/>
  <c r="B67" i="3"/>
  <c r="B65" i="3"/>
  <c r="B62" i="3"/>
  <c r="B56" i="3"/>
  <c r="B52" i="3"/>
  <c r="B47" i="3"/>
  <c r="B45" i="3"/>
  <c r="B42" i="3"/>
  <c r="B39" i="3"/>
  <c r="B37" i="3"/>
  <c r="B32" i="3"/>
  <c r="B30" i="3"/>
  <c r="B27" i="3"/>
  <c r="B25" i="3"/>
  <c r="B23" i="3"/>
  <c r="B4" i="3"/>
  <c r="B4" i="2"/>
  <c r="D3" i="4"/>
  <c r="C3" i="4"/>
  <c r="B3" i="4"/>
  <c r="D3" i="6"/>
  <c r="C3" i="6"/>
  <c r="B3" i="6"/>
  <c r="D31" i="2"/>
  <c r="D29" i="2"/>
  <c r="D22" i="2"/>
  <c r="D20" i="2"/>
  <c r="D13" i="2"/>
  <c r="D9" i="2"/>
  <c r="D6" i="2"/>
  <c r="D4" i="2"/>
  <c r="C31" i="2"/>
  <c r="C29" i="2"/>
  <c r="C22" i="2"/>
  <c r="C20" i="2"/>
  <c r="C13" i="2"/>
  <c r="C9" i="2"/>
  <c r="C6" i="2"/>
  <c r="C4" i="2"/>
  <c r="B31" i="2"/>
  <c r="B9" i="9" s="1"/>
  <c r="B29" i="2"/>
  <c r="B22" i="2"/>
  <c r="B20" i="2"/>
  <c r="B13" i="2"/>
  <c r="B9" i="2"/>
  <c r="B7" i="9" s="1"/>
  <c r="B6" i="2"/>
  <c r="B6" i="9" s="1"/>
  <c r="B8" i="9" l="1"/>
  <c r="D3" i="3"/>
  <c r="B13" i="9"/>
  <c r="D3" i="2"/>
  <c r="B4" i="9"/>
  <c r="B3" i="9" s="1"/>
  <c r="B16" i="9" s="1"/>
  <c r="C3" i="3"/>
  <c r="B3" i="3"/>
  <c r="B19" i="9" s="1"/>
  <c r="B18" i="9" s="1"/>
  <c r="B3" i="2"/>
  <c r="C3" i="2"/>
  <c r="D39" i="9"/>
  <c r="D38" i="9" s="1"/>
  <c r="C39" i="9"/>
  <c r="C38" i="9" s="1"/>
  <c r="E52" i="3"/>
  <c r="F52" i="3"/>
  <c r="G52" i="3"/>
  <c r="H52" i="3"/>
  <c r="H15" i="9"/>
  <c r="G15" i="9"/>
  <c r="F15" i="9"/>
  <c r="E15" i="9"/>
  <c r="D15" i="9"/>
  <c r="C15" i="9"/>
  <c r="H14" i="9"/>
  <c r="G14" i="9"/>
  <c r="D14" i="9"/>
  <c r="C14" i="9"/>
  <c r="H12" i="9"/>
  <c r="G12" i="9"/>
  <c r="E12" i="9"/>
  <c r="D12" i="9"/>
  <c r="C12" i="9"/>
  <c r="H11" i="9"/>
  <c r="G11" i="9"/>
  <c r="F11" i="9"/>
  <c r="E11" i="9"/>
  <c r="D11" i="9"/>
  <c r="C11" i="9"/>
  <c r="D9" i="9"/>
  <c r="C9" i="9"/>
  <c r="D8" i="9"/>
  <c r="C8" i="9"/>
  <c r="D7" i="9"/>
  <c r="C7" i="9"/>
  <c r="D6" i="9"/>
  <c r="C6" i="9"/>
  <c r="H5" i="9"/>
  <c r="G5" i="9"/>
  <c r="F5" i="9"/>
  <c r="E5" i="9"/>
  <c r="D5" i="9"/>
  <c r="C5" i="9"/>
  <c r="E85" i="3"/>
  <c r="F85" i="3"/>
  <c r="G85" i="3"/>
  <c r="H85" i="3"/>
  <c r="E87" i="3"/>
  <c r="F87" i="3"/>
  <c r="G87" i="3"/>
  <c r="H87" i="3"/>
  <c r="E89" i="3"/>
  <c r="F89" i="3"/>
  <c r="G89" i="3"/>
  <c r="H89" i="3"/>
  <c r="E91" i="3"/>
  <c r="F91" i="3"/>
  <c r="G91" i="3"/>
  <c r="H91" i="3"/>
  <c r="E93" i="3"/>
  <c r="F93" i="3"/>
  <c r="G93" i="3"/>
  <c r="H93" i="3"/>
  <c r="E97" i="3"/>
  <c r="F97" i="3"/>
  <c r="G97" i="3"/>
  <c r="H97" i="3"/>
  <c r="E99" i="3"/>
  <c r="F99" i="3"/>
  <c r="G99" i="3"/>
  <c r="H99" i="3"/>
  <c r="E101" i="3"/>
  <c r="F101" i="3"/>
  <c r="G101" i="3"/>
  <c r="H101" i="3"/>
  <c r="E103" i="3"/>
  <c r="F103" i="3"/>
  <c r="G103" i="3"/>
  <c r="H103" i="3"/>
  <c r="E105" i="3"/>
  <c r="F105" i="3"/>
  <c r="G105" i="3"/>
  <c r="H105" i="3"/>
  <c r="E114" i="3"/>
  <c r="F114" i="3"/>
  <c r="G114" i="3"/>
  <c r="H114" i="3"/>
  <c r="E111" i="3"/>
  <c r="F111" i="3"/>
  <c r="G111" i="3"/>
  <c r="H111" i="3"/>
  <c r="F45" i="3"/>
  <c r="G45" i="3"/>
  <c r="H45" i="3"/>
  <c r="E37" i="3"/>
  <c r="F37" i="3"/>
  <c r="G37" i="3"/>
  <c r="H37" i="3"/>
  <c r="E30" i="3"/>
  <c r="F30" i="3"/>
  <c r="G30" i="3"/>
  <c r="H30" i="3"/>
  <c r="E25" i="3"/>
  <c r="F25" i="3"/>
  <c r="G25" i="3"/>
  <c r="H25" i="3"/>
  <c r="D13" i="9" l="1"/>
  <c r="F13" i="9"/>
  <c r="C10" i="9"/>
  <c r="G13" i="9"/>
  <c r="D4" i="9"/>
  <c r="D3" i="9" s="1"/>
  <c r="D10" i="9"/>
  <c r="F10" i="9"/>
  <c r="H13" i="9"/>
  <c r="C13" i="9"/>
  <c r="E13" i="9"/>
  <c r="E10" i="9"/>
  <c r="G10" i="9"/>
  <c r="H10" i="9"/>
  <c r="C4" i="9"/>
  <c r="C3" i="9" s="1"/>
  <c r="D16" i="9" l="1"/>
  <c r="C16" i="9"/>
  <c r="F65" i="3"/>
  <c r="C3" i="5" l="1"/>
  <c r="D3" i="5"/>
  <c r="E3" i="5"/>
  <c r="F3" i="5"/>
  <c r="G3" i="5"/>
  <c r="H3" i="5"/>
  <c r="B3" i="5"/>
  <c r="C10" i="1"/>
  <c r="D10" i="1"/>
  <c r="E3" i="7"/>
  <c r="F3" i="7"/>
  <c r="G3" i="7"/>
  <c r="H3" i="7"/>
  <c r="B10" i="1"/>
  <c r="E4" i="3"/>
  <c r="F4" i="3"/>
  <c r="G4" i="3"/>
  <c r="H4" i="3"/>
  <c r="E107" i="3"/>
  <c r="F107" i="3"/>
  <c r="G107" i="3"/>
  <c r="H107" i="3"/>
  <c r="E95" i="3"/>
  <c r="F95" i="3"/>
  <c r="G95" i="3"/>
  <c r="H95" i="3"/>
  <c r="E79" i="3"/>
  <c r="F79" i="3"/>
  <c r="G79" i="3"/>
  <c r="H79" i="3"/>
  <c r="E75" i="3"/>
  <c r="F75" i="3"/>
  <c r="G75" i="3"/>
  <c r="H75" i="3"/>
  <c r="E65" i="3"/>
  <c r="G65" i="3"/>
  <c r="H65" i="3"/>
  <c r="E67" i="3"/>
  <c r="F67" i="3"/>
  <c r="G67" i="3"/>
  <c r="H67" i="3"/>
  <c r="E62" i="3"/>
  <c r="F62" i="3"/>
  <c r="G62" i="3"/>
  <c r="H62" i="3"/>
  <c r="E56" i="3"/>
  <c r="F56" i="3"/>
  <c r="G56" i="3"/>
  <c r="H56" i="3"/>
  <c r="E47" i="3"/>
  <c r="F47" i="3"/>
  <c r="G47" i="3"/>
  <c r="H47" i="3"/>
  <c r="E39" i="3"/>
  <c r="F39" i="3"/>
  <c r="G39" i="3"/>
  <c r="H39" i="3"/>
  <c r="E42" i="3"/>
  <c r="F42" i="3"/>
  <c r="G42" i="3"/>
  <c r="H42" i="3"/>
  <c r="E32" i="3"/>
  <c r="F32" i="3"/>
  <c r="G32" i="3"/>
  <c r="H32" i="3"/>
  <c r="E27" i="3"/>
  <c r="F27" i="3"/>
  <c r="G27" i="3"/>
  <c r="H27" i="3"/>
  <c r="E23" i="3"/>
  <c r="F23" i="3"/>
  <c r="G23" i="3"/>
  <c r="H23" i="3"/>
  <c r="C5" i="1"/>
  <c r="D5" i="1"/>
  <c r="E3" i="4"/>
  <c r="E5" i="1" s="1"/>
  <c r="F3" i="4"/>
  <c r="F5" i="1" s="1"/>
  <c r="G3" i="4"/>
  <c r="G5" i="1" s="1"/>
  <c r="H3" i="4"/>
  <c r="H5" i="1" s="1"/>
  <c r="B5" i="1"/>
  <c r="C6" i="1"/>
  <c r="D6" i="1"/>
  <c r="E3" i="6"/>
  <c r="E6" i="1" s="1"/>
  <c r="F3" i="6"/>
  <c r="F6" i="1" s="1"/>
  <c r="G3" i="6"/>
  <c r="G6" i="1" s="1"/>
  <c r="H3" i="6"/>
  <c r="H6" i="1" s="1"/>
  <c r="B6" i="1"/>
  <c r="H29" i="2"/>
  <c r="H6" i="2"/>
  <c r="H31" i="2"/>
  <c r="H9" i="9" s="1"/>
  <c r="H22" i="2"/>
  <c r="H20" i="2"/>
  <c r="H13" i="2"/>
  <c r="H9" i="2"/>
  <c r="H7" i="9" s="1"/>
  <c r="E31" i="2"/>
  <c r="E9" i="9" s="1"/>
  <c r="F31" i="2"/>
  <c r="F9" i="9" s="1"/>
  <c r="G31" i="2"/>
  <c r="G9" i="9" s="1"/>
  <c r="E29" i="2"/>
  <c r="F29" i="2"/>
  <c r="G29" i="2"/>
  <c r="E22" i="2"/>
  <c r="F22" i="2"/>
  <c r="G22" i="2"/>
  <c r="E20" i="2"/>
  <c r="F20" i="2"/>
  <c r="G20" i="2"/>
  <c r="E13" i="2"/>
  <c r="F13" i="2"/>
  <c r="G13" i="2"/>
  <c r="E9" i="2"/>
  <c r="E7" i="9" s="1"/>
  <c r="F9" i="2"/>
  <c r="F7" i="9" s="1"/>
  <c r="G9" i="2"/>
  <c r="G7" i="9" s="1"/>
  <c r="E6" i="2"/>
  <c r="F6" i="2"/>
  <c r="G6" i="2"/>
  <c r="B9" i="1" l="1"/>
  <c r="B41" i="9"/>
  <c r="E9" i="1"/>
  <c r="E41" i="9"/>
  <c r="E40" i="9" s="1"/>
  <c r="D9" i="1"/>
  <c r="D41" i="9"/>
  <c r="D40" i="9" s="1"/>
  <c r="C9" i="1"/>
  <c r="C41" i="9"/>
  <c r="C40" i="9" s="1"/>
  <c r="F9" i="1"/>
  <c r="F13" i="1" s="1"/>
  <c r="F41" i="9"/>
  <c r="F40" i="9" s="1"/>
  <c r="H9" i="1"/>
  <c r="H41" i="9"/>
  <c r="H40" i="9" s="1"/>
  <c r="G9" i="1"/>
  <c r="G13" i="1" s="1"/>
  <c r="G41" i="9"/>
  <c r="G40" i="9" s="1"/>
  <c r="G10" i="1"/>
  <c r="G14" i="1" s="1"/>
  <c r="G39" i="9"/>
  <c r="G38" i="9" s="1"/>
  <c r="H10" i="1"/>
  <c r="H14" i="1" s="1"/>
  <c r="H39" i="9"/>
  <c r="H38" i="9" s="1"/>
  <c r="F10" i="1"/>
  <c r="F14" i="1" s="1"/>
  <c r="F39" i="9"/>
  <c r="F38" i="9" s="1"/>
  <c r="H8" i="9"/>
  <c r="G8" i="9"/>
  <c r="E10" i="1"/>
  <c r="E14" i="1" s="1"/>
  <c r="E39" i="9"/>
  <c r="E38" i="9" s="1"/>
  <c r="F3" i="3"/>
  <c r="E3" i="3"/>
  <c r="H3" i="3"/>
  <c r="G3" i="3"/>
  <c r="E4" i="2"/>
  <c r="E3" i="2" s="1"/>
  <c r="E4" i="1" s="1"/>
  <c r="E3" i="1" s="1"/>
  <c r="E6" i="9"/>
  <c r="E4" i="9" s="1"/>
  <c r="H4" i="2"/>
  <c r="H3" i="2" s="1"/>
  <c r="H4" i="1" s="1"/>
  <c r="H3" i="1" s="1"/>
  <c r="H6" i="9"/>
  <c r="H4" i="9" s="1"/>
  <c r="F8" i="9"/>
  <c r="E8" i="9"/>
  <c r="G4" i="2"/>
  <c r="G3" i="2" s="1"/>
  <c r="G4" i="1" s="1"/>
  <c r="G6" i="9"/>
  <c r="G4" i="9" s="1"/>
  <c r="F4" i="2"/>
  <c r="F3" i="2" s="1"/>
  <c r="F4" i="1" s="1"/>
  <c r="F6" i="9"/>
  <c r="F4" i="9" s="1"/>
  <c r="B4" i="1"/>
  <c r="B3" i="1" s="1"/>
  <c r="B13" i="1"/>
  <c r="C14" i="1"/>
  <c r="B14" i="1"/>
  <c r="H13" i="1"/>
  <c r="C13" i="1"/>
  <c r="E13" i="1"/>
  <c r="D13" i="1"/>
  <c r="D14" i="1"/>
  <c r="D4" i="1"/>
  <c r="D3" i="1" s="1"/>
  <c r="C4" i="1"/>
  <c r="C3" i="1" s="1"/>
  <c r="B40" i="9" l="1"/>
  <c r="B42" i="9"/>
  <c r="B44" i="9" s="1"/>
  <c r="H3" i="9"/>
  <c r="H16" i="9" s="1"/>
  <c r="G3" i="9"/>
  <c r="G16" i="9" s="1"/>
  <c r="F3" i="9"/>
  <c r="F16" i="9" s="1"/>
  <c r="E3" i="9"/>
  <c r="E16" i="9" s="1"/>
  <c r="G8" i="1"/>
  <c r="G7" i="1" s="1"/>
  <c r="G19" i="9"/>
  <c r="G18" i="9" s="1"/>
  <c r="G42" i="9" s="1"/>
  <c r="E8" i="1"/>
  <c r="E7" i="1" s="1"/>
  <c r="E19" i="9"/>
  <c r="E18" i="9" s="1"/>
  <c r="E42" i="9" s="1"/>
  <c r="H8" i="1"/>
  <c r="H7" i="1" s="1"/>
  <c r="H19" i="9"/>
  <c r="H18" i="9" s="1"/>
  <c r="H42" i="9" s="1"/>
  <c r="H44" i="9" s="1"/>
  <c r="F8" i="1"/>
  <c r="F7" i="1" s="1"/>
  <c r="F19" i="9"/>
  <c r="F18" i="9" s="1"/>
  <c r="F42" i="9" s="1"/>
  <c r="B8" i="1"/>
  <c r="B7" i="1" s="1"/>
  <c r="C8" i="1"/>
  <c r="C12" i="1" s="1"/>
  <c r="C11" i="1" s="1"/>
  <c r="C19" i="9"/>
  <c r="C18" i="9" s="1"/>
  <c r="C42" i="9" s="1"/>
  <c r="C44" i="9" s="1"/>
  <c r="D8" i="1"/>
  <c r="D7" i="1" s="1"/>
  <c r="D19" i="9"/>
  <c r="D18" i="9" s="1"/>
  <c r="D42" i="9" s="1"/>
  <c r="D44" i="9" s="1"/>
  <c r="G3" i="1"/>
  <c r="F3" i="1"/>
  <c r="G44" i="9" l="1"/>
  <c r="F44" i="9"/>
  <c r="E44" i="9"/>
  <c r="D12" i="1"/>
  <c r="D11" i="1" s="1"/>
  <c r="F12" i="1"/>
  <c r="F11" i="1" s="1"/>
  <c r="C7" i="1"/>
  <c r="E12" i="1"/>
  <c r="E11" i="1" s="1"/>
  <c r="H12" i="1"/>
  <c r="H11" i="1" s="1"/>
  <c r="G12" i="1"/>
  <c r="G11" i="1" s="1"/>
  <c r="B12" i="1"/>
  <c r="B11" i="1" s="1"/>
</calcChain>
</file>

<file path=xl/sharedStrings.xml><?xml version="1.0" encoding="utf-8"?>
<sst xmlns="http://schemas.openxmlformats.org/spreadsheetml/2006/main" count="360" uniqueCount="288">
  <si>
    <t>Bežné príjmy</t>
  </si>
  <si>
    <t>Daňové príjmy- dane z prijmov a majetku</t>
  </si>
  <si>
    <t>111003 Výnos dane z príjmov poukáz. Samospr.</t>
  </si>
  <si>
    <t>121001 Daň z nehnuteľnosti</t>
  </si>
  <si>
    <t xml:space="preserve">                - z pozemkov</t>
  </si>
  <si>
    <t xml:space="preserve">                - zo stavieb</t>
  </si>
  <si>
    <t>Daňové príjmy- dane za špecifické služby</t>
  </si>
  <si>
    <t>133001  Za psa</t>
  </si>
  <si>
    <t>133013  Za zber, prepravu a znešk.kom. odpady</t>
  </si>
  <si>
    <t>Nedaňové príjmy - príjmy z vlast. majetku</t>
  </si>
  <si>
    <t>212002  Z prenajatých pozemkov</t>
  </si>
  <si>
    <t>Administratívne a iné poplatky a platby</t>
  </si>
  <si>
    <t>Poplatky a platby z nepriem. a náhod. predaja a služieb</t>
  </si>
  <si>
    <t>292012 Príjmy z dobropisov</t>
  </si>
  <si>
    <t>292027 Iné príjmy</t>
  </si>
  <si>
    <t>292019 Príjmy z refundácie</t>
  </si>
  <si>
    <t>Úroky z vkladov</t>
  </si>
  <si>
    <t>240  Z účtov finanč. hospodárenia BU</t>
  </si>
  <si>
    <t>Tuzemské bežné grandy a transfery</t>
  </si>
  <si>
    <t>312001 Na stavebnú činnosť</t>
  </si>
  <si>
    <t>Príjmové finančné operácie</t>
  </si>
  <si>
    <t>Rozpočtové príjmy spolu:</t>
  </si>
  <si>
    <t>Bežné výdavky</t>
  </si>
  <si>
    <t>01.1.1.6. Výdavky verejnej správy - obce</t>
  </si>
  <si>
    <t xml:space="preserve">             610 Mzdy,platy,ostatné osob. vyrovnania</t>
  </si>
  <si>
    <t xml:space="preserve">             620 Poistné a príspevky do poisťovní</t>
  </si>
  <si>
    <t xml:space="preserve">             631 Cestovné</t>
  </si>
  <si>
    <t xml:space="preserve">             632 Energie, palivá, voda</t>
  </si>
  <si>
    <t xml:space="preserve">             633 Materiál</t>
  </si>
  <si>
    <t xml:space="preserve">             634003 Poistenie motor.vozidiel</t>
  </si>
  <si>
    <t xml:space="preserve">             634005 Karty, známky, poplatky</t>
  </si>
  <si>
    <t xml:space="preserve">             635 Rutinná a štandartná údržba</t>
  </si>
  <si>
    <t xml:space="preserve">             637 Služby</t>
  </si>
  <si>
    <t xml:space="preserve">         637  Poplatky, odvody</t>
  </si>
  <si>
    <t xml:space="preserve">            633 Všeobecný materiál</t>
  </si>
  <si>
    <t xml:space="preserve">            634 Dopravné + poistenie vozidla</t>
  </si>
  <si>
    <t xml:space="preserve">            635 Rutinná a štandartná údržba</t>
  </si>
  <si>
    <t xml:space="preserve">            637 Služby</t>
  </si>
  <si>
    <t xml:space="preserve">            632 Elektrická energia</t>
  </si>
  <si>
    <t xml:space="preserve">            633 Materiál</t>
  </si>
  <si>
    <t>05.1.0 Nakladanie s odpadmi</t>
  </si>
  <si>
    <t xml:space="preserve">            637 Zber,preprava a zneškod. odpadov</t>
  </si>
  <si>
    <t>04.5.1 Cestná doprava</t>
  </si>
  <si>
    <t>06.2.0. Rozvoj obce</t>
  </si>
  <si>
    <t>06.6.0  Bývanie a občianska vybavenosť</t>
  </si>
  <si>
    <t xml:space="preserve">            632 Energie, palivá, voda</t>
  </si>
  <si>
    <t>05.6.0  Transfer na Spol. stavebný úrad</t>
  </si>
  <si>
    <t>08.1.0  Rekreačné a športové služby</t>
  </si>
  <si>
    <t>08.2.0.9  Kultúra a kultúrne služby</t>
  </si>
  <si>
    <t>08.2.0.5  Knižnica</t>
  </si>
  <si>
    <t>08.3.0  Vysielacia a vydavateľ. služby</t>
  </si>
  <si>
    <t>08.4.0  Náboženske a cintorínske služby</t>
  </si>
  <si>
    <t>09.5.0  Vzdelávanie zamestnancov</t>
  </si>
  <si>
    <t>10.2.0.2.  Sociálne služby</t>
  </si>
  <si>
    <t>10.4.05. Náhrady  rodinné prídavky</t>
  </si>
  <si>
    <t>09.1.1.1. Predškolská výchova</t>
  </si>
  <si>
    <t>09.5.0.1. Školský klub detí</t>
  </si>
  <si>
    <t>09.6.0.1. Školské stravovanie</t>
  </si>
  <si>
    <t>Kapitálové výdavky</t>
  </si>
  <si>
    <t>Rozpočtové výdavky spolu:</t>
  </si>
  <si>
    <t>Kontroloval: Ďurovcová Anna - hlavný kontrolór</t>
  </si>
  <si>
    <t>09.1.2.1. Základné vzdelanie ( originálne kompet.)</t>
  </si>
  <si>
    <t>222003 Pokuty a penále</t>
  </si>
  <si>
    <t>292017 Príjmy z vratiek</t>
  </si>
  <si>
    <t xml:space="preserve">Kapitálové príjmy </t>
  </si>
  <si>
    <t>292006 Z náhrad z poistného plnenia</t>
  </si>
  <si>
    <t>01.7.0. Poplatky a odvody za poskytnutie úverov</t>
  </si>
  <si>
    <t>BEŽNÝ ROZPOČET:</t>
  </si>
  <si>
    <t>KAPITÁLOVÝ ROZPOčET:</t>
  </si>
  <si>
    <t>FINANČNÉ OPERÁCIE:</t>
  </si>
  <si>
    <t xml:space="preserve">             642  DCOM</t>
  </si>
  <si>
    <t>09.1.1.1. Úprava a údržba budovy MŠ</t>
  </si>
  <si>
    <t xml:space="preserve">09.1.2.1. Bežné výdavky na ZŠ </t>
  </si>
  <si>
    <t>09.1.2.1. Základné vzdelanie/ pren.kompet./</t>
  </si>
  <si>
    <t>10.1.2 Transfer občianskemu združeniu</t>
  </si>
  <si>
    <t xml:space="preserve">             637027 Odmeny na dohody</t>
  </si>
  <si>
    <t>10.7.0 Sociálna pomoc občanom</t>
  </si>
  <si>
    <t xml:space="preserve">            637 Všeobecné služby </t>
  </si>
  <si>
    <t>231 Príjem z predaja kapitálových aktív</t>
  </si>
  <si>
    <t xml:space="preserve">09.6.0.1  Bežné výdavky ŠJ </t>
  </si>
  <si>
    <t>819002 Ostatné výdavkové FO - vrátené zábezpeky</t>
  </si>
  <si>
    <t>09.6.0.1. Potraviny ŠJ</t>
  </si>
  <si>
    <t>Zverejnený: 19.11.2018</t>
  </si>
  <si>
    <t xml:space="preserve">                         Predložený na schválenie : 04.12.2018</t>
  </si>
  <si>
    <t>212004  Z prenajatých strojov, prístrojov a zariadení</t>
  </si>
  <si>
    <t>714004 Nákup vozidiel</t>
  </si>
  <si>
    <t>713004 nákup prevádzkových strojov a zariadení</t>
  </si>
  <si>
    <t>133012 Za užívanie verejného priestranstva</t>
  </si>
  <si>
    <t>717001 Realizácia verejného priestranstva - námestie</t>
  </si>
  <si>
    <t>717002 Rekonštrukcia a modernizácia budov ZŠ</t>
  </si>
  <si>
    <t>453 72f Prostriedky z predchádzaj.roku RO</t>
  </si>
  <si>
    <t>321 Dar od dcérskej spoločnosti</t>
  </si>
  <si>
    <t>717002 Rekonštrukcia autobusovej zastávky</t>
  </si>
  <si>
    <t>02.2.0.   Civilná ochrana - COVID</t>
  </si>
  <si>
    <t xml:space="preserve">03.6.0.  Verejný poriadok a bezpečnosť </t>
  </si>
  <si>
    <t xml:space="preserve">             634001/2 Palivá,oleje,mazivá, údržba mot.vozidlá</t>
  </si>
  <si>
    <t>454001 Prostriedky na  rezerv. Fonde</t>
  </si>
  <si>
    <t>2024 N</t>
  </si>
  <si>
    <t>514002 Dlhodobé FP zo ŠR výpadok podiel.daní</t>
  </si>
  <si>
    <t xml:space="preserve">             633016 Reprezentačné</t>
  </si>
  <si>
    <t xml:space="preserve">             637026 Odmeny a príspevky poslancov OZ</t>
  </si>
  <si>
    <t xml:space="preserve">          637 012 Poplatky za poskyt. Úveru</t>
  </si>
  <si>
    <t xml:space="preserve">          651002  Úroky z úverov</t>
  </si>
  <si>
    <t>2021 S</t>
  </si>
  <si>
    <t>2025 N</t>
  </si>
  <si>
    <t>322 Kapitálové príjmy z Envirofondu - odpadové hospodárstvo</t>
  </si>
  <si>
    <t>322 kapitálové príjmy z MŠVVaS na telocvičňu</t>
  </si>
  <si>
    <t>322 Kapitálový príjem z EFRR na OÚ</t>
  </si>
  <si>
    <t>322 Kapitálový príjem z PPA na rekonštukciu domu smútku</t>
  </si>
  <si>
    <t xml:space="preserve">221002 Administratívne popl.-Správne </t>
  </si>
  <si>
    <t>01.6.0. Všeobecné verejné služby - SODaB, voľby</t>
  </si>
  <si>
    <t>717001 Realizácia vodozádržnej zdrže Rakovec</t>
  </si>
  <si>
    <t xml:space="preserve">             635009 Softvér</t>
  </si>
  <si>
    <t>Vysvetlivky:</t>
  </si>
  <si>
    <t>223001 Za predaj tovarov a služieb-(MR, xerox. cint.popl.,odpad. nádoby,opatr. služba)</t>
  </si>
  <si>
    <t>Rozpočet  - základné parametre</t>
  </si>
  <si>
    <t>Sledované obdobie</t>
  </si>
  <si>
    <t xml:space="preserve">Výdavkové finančné operácie </t>
  </si>
  <si>
    <t>Bežný rozpočet</t>
  </si>
  <si>
    <t>Kapitálový rozpočet</t>
  </si>
  <si>
    <t>Finančné operácie</t>
  </si>
  <si>
    <t>Výsledok hospodárenia</t>
  </si>
  <si>
    <t>01.1.2.  Finančná a rozpočtová oblasť</t>
  </si>
  <si>
    <t xml:space="preserve">            633 Prevádzkové stroje a zariadenia</t>
  </si>
  <si>
    <t xml:space="preserve">            635  Rutinná a štand. Údržba ciest a komun.</t>
  </si>
  <si>
    <t xml:space="preserve">            637 Všeobecné služby</t>
  </si>
  <si>
    <t xml:space="preserve">            634,635  Palivá a servis</t>
  </si>
  <si>
    <t xml:space="preserve">            610,620 Tarifné platy, odvody </t>
  </si>
  <si>
    <t xml:space="preserve">            642 Bežné transfery nezisk.org.- TJ činnosť</t>
  </si>
  <si>
    <t xml:space="preserve">            610 Mzdy,platy,ostatné osob. vyrovnania</t>
  </si>
  <si>
    <t xml:space="preserve">            620 Poistné a príspevky do poisťovní</t>
  </si>
  <si>
    <t xml:space="preserve">            637 Služby, súťaže</t>
  </si>
  <si>
    <t xml:space="preserve">            637027 Odmeny na dohody</t>
  </si>
  <si>
    <t xml:space="preserve">            633 Knihy, časopisy</t>
  </si>
  <si>
    <t xml:space="preserve">            635 Rutinná a štandartná údržba MR</t>
  </si>
  <si>
    <t xml:space="preserve">            632 Energie,  voda (cintorín a DS)</t>
  </si>
  <si>
    <t xml:space="preserve">            642 Bežné transfery a členské príspevky</t>
  </si>
  <si>
    <t xml:space="preserve">            637 Vzdelávanie zamestnan.obce</t>
  </si>
  <si>
    <t xml:space="preserve">            610 - 620 Mzdy a odvody- posúdkový lekár</t>
  </si>
  <si>
    <t xml:space="preserve">            637 Sociálne služby</t>
  </si>
  <si>
    <t xml:space="preserve">            642 Bežný transfer občanovi obce</t>
  </si>
  <si>
    <t xml:space="preserve">821005 Splácanie bankového úveru </t>
  </si>
  <si>
    <t>821007 Splatenie návratnej finančnej výpomoci zo ŠR</t>
  </si>
  <si>
    <t>717002 Ústredné kúrenie budova Obecného úradu</t>
  </si>
  <si>
    <t>711       Nákup pozemku</t>
  </si>
  <si>
    <t>716      Prípravné a projektové dokumentácie na projekty</t>
  </si>
  <si>
    <t>453       Zostatok prostriedkov z predch. rokov</t>
  </si>
  <si>
    <t>212002 Príjem z pozemkov vecné bremeno</t>
  </si>
  <si>
    <t xml:space="preserve">             Na životné prostredie </t>
  </si>
  <si>
    <t xml:space="preserve">             Cestnú dopravu a pozem. Komunikácie</t>
  </si>
  <si>
    <t xml:space="preserve">             Na vojnové hroby</t>
  </si>
  <si>
    <t xml:space="preserve">             Hlásenie občanov REGOB</t>
  </si>
  <si>
    <t xml:space="preserve">             Transfer z UPSVaR</t>
  </si>
  <si>
    <t xml:space="preserve">             Transfer zo ŠR na  voľby</t>
  </si>
  <si>
    <t xml:space="preserve">             Pre deti v hmotnej núdzi, rodinné prídavky</t>
  </si>
  <si>
    <t xml:space="preserve">             Transfer zo ŠR na Edukačné publikácie</t>
  </si>
  <si>
    <t xml:space="preserve">             Transfer zo ŠR na odchodné</t>
  </si>
  <si>
    <t xml:space="preserve">             Transfer zo ŠR na podporu stravovania</t>
  </si>
  <si>
    <t xml:space="preserve">             Dotácia pre DHZ</t>
  </si>
  <si>
    <t xml:space="preserve">             Transfer zo ŠR na register adries</t>
  </si>
  <si>
    <t xml:space="preserve">             Vlastné príjmy ZŠ, MŠ, ŠKD, ŠJ</t>
  </si>
  <si>
    <t xml:space="preserve">             Poplatky a platby za stavné ŠJ</t>
  </si>
  <si>
    <t xml:space="preserve">            Transfer zo ŠR na odídencov Ukrajina </t>
  </si>
  <si>
    <t xml:space="preserve">            Transfer zo ŠR na sčítanie domov, bytov a obyvateľov</t>
  </si>
  <si>
    <t xml:space="preserve">            Transfer zo ŠR na COVID</t>
  </si>
  <si>
    <t xml:space="preserve">            Decentralizovaná dotácia štátu na školstvo</t>
  </si>
  <si>
    <t>713004 Projekt odpadové hospodárstvo Envirofond</t>
  </si>
  <si>
    <t>717001 Realizácia nových stavieb prístrešok na náradie pri Ocu</t>
  </si>
  <si>
    <t xml:space="preserve">Skutočné plnenie </t>
  </si>
  <si>
    <t xml:space="preserve">Schválený rozpočet </t>
  </si>
  <si>
    <t xml:space="preserve">Rozpočet </t>
  </si>
  <si>
    <t>za rok 2021</t>
  </si>
  <si>
    <t>za rok 2022</t>
  </si>
  <si>
    <t>na rok 2024</t>
  </si>
  <si>
    <t>na rok 2025</t>
  </si>
  <si>
    <t>100 - daňové príjmy</t>
  </si>
  <si>
    <t>hlavná kategória</t>
  </si>
  <si>
    <t xml:space="preserve">    - 110 -Dane z príjmov a kapitálového majetku</t>
  </si>
  <si>
    <t>kategória</t>
  </si>
  <si>
    <t xml:space="preserve">    - 120 -Dane z majetku</t>
  </si>
  <si>
    <t xml:space="preserve">    - 130 -Dane za tovary a služby</t>
  </si>
  <si>
    <t>200 - nedaňové príjmy</t>
  </si>
  <si>
    <t>300 - granty a transfery</t>
  </si>
  <si>
    <t>200 - kapitálové príjmy</t>
  </si>
  <si>
    <t>400 - príjmy z transakcií s finančnými A a P</t>
  </si>
  <si>
    <t>500 - prijaté úvery, pôžičky</t>
  </si>
  <si>
    <t xml:space="preserve">Príjmy spolu </t>
  </si>
  <si>
    <t>600 -Bežné výdavky</t>
  </si>
  <si>
    <t xml:space="preserve">   - 610 - Mzdy, platy, služobné príjmy a ostatné osobné vyrovnania</t>
  </si>
  <si>
    <t xml:space="preserve">   - 620 - Poistné a príspevok do poisťovní</t>
  </si>
  <si>
    <t xml:space="preserve">   - 630 - Tovary a služby</t>
  </si>
  <si>
    <t xml:space="preserve">     - 631 - Cestovné náhrady</t>
  </si>
  <si>
    <t>položka</t>
  </si>
  <si>
    <t xml:space="preserve">          - 631 001  - Tuzemské</t>
  </si>
  <si>
    <t>podpoložka</t>
  </si>
  <si>
    <t xml:space="preserve">          - 631 002 -  Zahraničné</t>
  </si>
  <si>
    <t xml:space="preserve">     - 632 - Energie, voda a komunikácie</t>
  </si>
  <si>
    <t xml:space="preserve">     - 633 - Materiál</t>
  </si>
  <si>
    <t xml:space="preserve">          - 633 001  - Interiérové vybavenie</t>
  </si>
  <si>
    <t xml:space="preserve">          - 633 002  - Výpočtová technika</t>
  </si>
  <si>
    <t xml:space="preserve">          - 633 006  - Všeobecný materiál</t>
  </si>
  <si>
    <t xml:space="preserve">          - 633 011  - Potraviny</t>
  </si>
  <si>
    <t xml:space="preserve">     - 634 -Dopravné</t>
  </si>
  <si>
    <t xml:space="preserve">     - 635 - Rutinná a štandardná údržba</t>
  </si>
  <si>
    <t xml:space="preserve">     - 636 - Nájomné za nájom</t>
  </si>
  <si>
    <t xml:space="preserve">     - 637 - Služby</t>
  </si>
  <si>
    <t xml:space="preserve">   - 640 - Bežné transfery</t>
  </si>
  <si>
    <t xml:space="preserve">   - 650 - Splácanie úrokov a ostatné platby súvisiace s úverom..</t>
  </si>
  <si>
    <t>700 -Kapitálové výdavky</t>
  </si>
  <si>
    <t>800 -Finančné výdavky</t>
  </si>
  <si>
    <t xml:space="preserve">Výdavky spolu </t>
  </si>
  <si>
    <t>Hospodárenie obce</t>
  </si>
  <si>
    <t>Očakávaná skutočnosť</t>
  </si>
  <si>
    <t xml:space="preserve">                      SODaB, voľby</t>
  </si>
  <si>
    <t xml:space="preserve">                      COVID</t>
  </si>
  <si>
    <t xml:space="preserve">                    Verejný poriadok a bezpečnosť</t>
  </si>
  <si>
    <t xml:space="preserve">                   Spoločný stavebný úrad</t>
  </si>
  <si>
    <t xml:space="preserve">                     Potraviny ŠJ</t>
  </si>
  <si>
    <t xml:space="preserve">                  Socialna pomoc občanom</t>
  </si>
  <si>
    <t xml:space="preserve">                 Náhrady rodinné prídavky</t>
  </si>
  <si>
    <t xml:space="preserve">                   Transfer občianskemu združeniu</t>
  </si>
  <si>
    <t xml:space="preserve">                    Bežné výdavky ŠJ</t>
  </si>
  <si>
    <t xml:space="preserve">                   Školské stravovanie</t>
  </si>
  <si>
    <t xml:space="preserve">                    Školský klub detí</t>
  </si>
  <si>
    <t xml:space="preserve">                    Bežné výdavky na ZŠ</t>
  </si>
  <si>
    <t xml:space="preserve">                    Základné vzdelanie/ pren.kompetencie</t>
  </si>
  <si>
    <t xml:space="preserve">                     Základné vzdelanie ( org. Kompetencie)</t>
  </si>
  <si>
    <t xml:space="preserve">                     Opravy a údržba MŠ</t>
  </si>
  <si>
    <t xml:space="preserve">                      Predškolská výchova</t>
  </si>
  <si>
    <t>03.2.0.  Ochrana pred požiarmi</t>
  </si>
  <si>
    <t>06.4.0  Verejné osvetlenie</t>
  </si>
  <si>
    <t xml:space="preserve">         Bežné príjmy</t>
  </si>
  <si>
    <t xml:space="preserve">         Kapitálové príjmy</t>
  </si>
  <si>
    <t xml:space="preserve">         Finančné príjmy</t>
  </si>
  <si>
    <t xml:space="preserve">       Bežné výdavky</t>
  </si>
  <si>
    <t xml:space="preserve">       Kapitálové výdavky</t>
  </si>
  <si>
    <t xml:space="preserve">       Finančné výdavky</t>
  </si>
  <si>
    <t>2026 N</t>
  </si>
  <si>
    <t>2023 OS</t>
  </si>
  <si>
    <t>2022 S</t>
  </si>
  <si>
    <t xml:space="preserve">            Tranfer zo ŠR na haváriu telocvične</t>
  </si>
  <si>
    <t xml:space="preserve">            Tuzemský transfer zo ŠR na odmeny zamestnancov obce</t>
  </si>
  <si>
    <t>2023 R</t>
  </si>
  <si>
    <t xml:space="preserve">             637031 Pokuty a penále</t>
  </si>
  <si>
    <t xml:space="preserve">             637037 Vratky</t>
  </si>
  <si>
    <t>717002 Rekonštrukcia domu smútku</t>
  </si>
  <si>
    <t>za rok 2023</t>
  </si>
  <si>
    <t>na rok 2026</t>
  </si>
  <si>
    <t xml:space="preserve">            Dotácia z TSK na kultúrnu akciu</t>
  </si>
  <si>
    <t xml:space="preserve">            Transfer zo ŠR na lyžiarsky kurz</t>
  </si>
  <si>
    <t xml:space="preserve">            Transfer zo ŠR na energie pre Zš</t>
  </si>
  <si>
    <t xml:space="preserve">            Transfer zo ŠR, EU-ERDF</t>
  </si>
  <si>
    <t xml:space="preserve">            Dotácia zo ŠR - Environmentálneho fondu</t>
  </si>
  <si>
    <t>717002 Nadokrytie prístrešku pri KD + vstupné schody</t>
  </si>
  <si>
    <t>322 Kapitálový príjem zo ŠR na prístrešok KD + vstupné schody</t>
  </si>
  <si>
    <t>322 Kapitálové príjmy z MD SR bytovka</t>
  </si>
  <si>
    <t xml:space="preserve">            Dotácia zo ŠR na inflačnú pomoc</t>
  </si>
  <si>
    <t>513002 Bankové úvery dlhodobé</t>
  </si>
  <si>
    <t>212003  Z prenajatých budov - KD,  bytovka s.č.90,DS</t>
  </si>
  <si>
    <t>212003 Z prenajatých budov, priestorov, objektov - nájomné + služby byty s.č. 449</t>
  </si>
  <si>
    <t>717 Kúpa  bytovky s.č. 449</t>
  </si>
  <si>
    <t>717 Kúpa  bytovky s.č. 449 z VZ</t>
  </si>
  <si>
    <t xml:space="preserve">            Dotácia zo ŠR na spracovanie UPO</t>
  </si>
  <si>
    <t xml:space="preserve">             637 Služby spracovanie UPO</t>
  </si>
  <si>
    <t xml:space="preserve">            632 Energie, palivá, voda bytovka s.č. 90</t>
  </si>
  <si>
    <t xml:space="preserve">            632 Energie, palivá, voda bytovka s.č. 449</t>
  </si>
  <si>
    <t xml:space="preserve">            632 Prevádzka </t>
  </si>
  <si>
    <t>717002 Rekonštrukcia miestneho rozhlasu</t>
  </si>
  <si>
    <t>713 Nákup interiérového vybavenia KD</t>
  </si>
  <si>
    <t>717 Rozšírenie a modernizácia VO</t>
  </si>
  <si>
    <t xml:space="preserve">            642 Transfer na príspevok pri narodení dieťaťa</t>
  </si>
  <si>
    <t>Dolná Poruba 22.11.2023</t>
  </si>
  <si>
    <t>2021S</t>
  </si>
  <si>
    <t>2022S</t>
  </si>
  <si>
    <t xml:space="preserve">2021 S – znamená skutočné čerpanie za rok 2021,  </t>
  </si>
  <si>
    <t xml:space="preserve">2022  S – skutočné čerpanie za rok 2022, 2023 R – schválený rozpočet pre rok 2023, </t>
  </si>
  <si>
    <t xml:space="preserve">2023 OS – znamená očakávanú skutočnosť čerpania rozpočtu za rok 2023, </t>
  </si>
  <si>
    <t xml:space="preserve">a roky 2024 N, 2025 N, 2026 N – znamenajú návrh rozpočtu na uvedené roky. </t>
  </si>
  <si>
    <t>REKAPITULÁCIA    NÁVRHU ROZPOČTU  NA ROK  2024:</t>
  </si>
  <si>
    <t>PRÍJMY:   980 167                 VÝDAVKY:   921 531                PREBYTOK:  + 58 636</t>
  </si>
  <si>
    <t>PRÍJMY:  488 013                    VÝDAVKY:  539 144                   ROZDIEĽ:  - -51 131</t>
  </si>
  <si>
    <t>PRíJMY:   58 189                   VÝDAVKY:  24 565                          ROZDIEĽ:  + 33 624</t>
  </si>
  <si>
    <t xml:space="preserve">V Dolnej Porube, 22.11.2023 </t>
  </si>
  <si>
    <t>Vypracovali : Ing.Vidišová Evka</t>
  </si>
  <si>
    <t xml:space="preserve">Rozpočet na roky 2024-2026  bol zostavený a predložený na schválenie Obecným zastupiteľstvom bez programovej štruktúry. </t>
  </si>
  <si>
    <t xml:space="preserve">                        Za správnosť zodpovedá starostka obce:</t>
  </si>
  <si>
    <t xml:space="preserve">                        Ing. Zuzana Vániová</t>
  </si>
  <si>
    <t xml:space="preserve">456      Finančné zábezpeky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</si>
</sst>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\ &quot;€&quot;"/>
    <numFmt numFmtId="166" formatCode="#,##0_ ;[Red]\-#,##0\ "/>
  </numFmts>
  <fonts count="38" x14ac:knownFonts="1">
    <font>
      <sz val="10"/>
      <name val="Arial"/>
      <family val="2"/>
      <charset val="238"/>
    </font>
    <font>
      <sz val="11"/>
      <color indexed="8"/>
      <name val="Arial Narrow"/>
      <family val="2"/>
      <charset val="238"/>
    </font>
    <font>
      <sz val="11"/>
      <color indexed="9"/>
      <name val="Arial Narrow"/>
      <family val="2"/>
      <charset val="238"/>
    </font>
    <font>
      <sz val="11"/>
      <color indexed="17"/>
      <name val="Arial Narrow"/>
      <family val="2"/>
      <charset val="238"/>
    </font>
    <font>
      <b/>
      <sz val="11"/>
      <color indexed="9"/>
      <name val="Arial Narrow"/>
      <family val="2"/>
      <charset val="238"/>
    </font>
    <font>
      <b/>
      <sz val="15"/>
      <color indexed="63"/>
      <name val="Arial Narrow"/>
      <family val="2"/>
      <charset val="238"/>
    </font>
    <font>
      <b/>
      <sz val="13"/>
      <color indexed="63"/>
      <name val="Arial Narrow"/>
      <family val="2"/>
      <charset val="238"/>
    </font>
    <font>
      <b/>
      <sz val="11"/>
      <color indexed="63"/>
      <name val="Arial Narrow"/>
      <family val="2"/>
      <charset val="238"/>
    </font>
    <font>
      <sz val="11"/>
      <color indexed="60"/>
      <name val="Arial Narrow"/>
      <family val="2"/>
      <charset val="238"/>
    </font>
    <font>
      <sz val="11"/>
      <color indexed="5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11"/>
      <color indexed="62"/>
      <name val="Arial Narrow"/>
      <family val="2"/>
      <charset val="238"/>
    </font>
    <font>
      <b/>
      <sz val="11"/>
      <color indexed="52"/>
      <name val="Arial Narrow"/>
      <family val="2"/>
      <charset val="238"/>
    </font>
    <font>
      <i/>
      <sz val="11"/>
      <color indexed="23"/>
      <name val="Arial Narrow"/>
      <family val="2"/>
      <charset val="238"/>
    </font>
    <font>
      <sz val="11"/>
      <color indexed="20"/>
      <name val="Arial Narrow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i/>
      <sz val="11"/>
      <color theme="9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3"/>
        <bgColor indexed="55"/>
      </patternFill>
    </fill>
    <fill>
      <patternFill patternType="solid">
        <fgColor indexed="57"/>
        <bgColor indexed="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auto="1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double">
        <color auto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hair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8"/>
      </left>
      <right/>
      <top/>
      <bottom style="double">
        <color auto="1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double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ck">
        <color indexed="8"/>
      </left>
      <right/>
      <top style="double">
        <color auto="1"/>
      </top>
      <bottom style="medium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medium">
        <color indexed="8"/>
      </left>
      <right style="thin">
        <color indexed="8"/>
      </right>
      <top style="double">
        <color auto="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double">
        <color auto="1"/>
      </bottom>
      <diagonal/>
    </border>
    <border>
      <left/>
      <right style="thick">
        <color indexed="8"/>
      </right>
      <top style="double">
        <color auto="1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0" fillId="4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Alignment="0" applyProtection="0"/>
    <xf numFmtId="0" fontId="13" fillId="5" borderId="8" applyNumberFormat="0" applyAlignment="0" applyProtection="0"/>
    <xf numFmtId="0" fontId="7" fillId="5" borderId="9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</cellStyleXfs>
  <cellXfs count="412">
    <xf numFmtId="0" fontId="0" fillId="0" borderId="0" xfId="0"/>
    <xf numFmtId="0" fontId="0" fillId="0" borderId="10" xfId="0" applyBorder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19" fillId="0" borderId="0" xfId="0" applyFont="1"/>
    <xf numFmtId="3" fontId="16" fillId="0" borderId="0" xfId="0" applyNumberFormat="1" applyFont="1"/>
    <xf numFmtId="3" fontId="16" fillId="16" borderId="17" xfId="0" applyNumberFormat="1" applyFont="1" applyFill="1" applyBorder="1"/>
    <xf numFmtId="3" fontId="16" fillId="16" borderId="19" xfId="0" applyNumberFormat="1" applyFont="1" applyFill="1" applyBorder="1"/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16" fillId="0" borderId="30" xfId="0" applyFont="1" applyBorder="1" applyAlignment="1">
      <alignment horizontal="center"/>
    </xf>
    <xf numFmtId="165" fontId="16" fillId="17" borderId="24" xfId="0" applyNumberFormat="1" applyFont="1" applyFill="1" applyBorder="1" applyAlignment="1">
      <alignment horizontal="center"/>
    </xf>
    <xf numFmtId="165" fontId="16" fillId="17" borderId="37" xfId="0" applyNumberFormat="1" applyFont="1" applyFill="1" applyBorder="1" applyAlignment="1">
      <alignment horizontal="center"/>
    </xf>
    <xf numFmtId="0" fontId="0" fillId="0" borderId="41" xfId="0" applyBorder="1"/>
    <xf numFmtId="0" fontId="0" fillId="0" borderId="27" xfId="0" applyBorder="1"/>
    <xf numFmtId="166" fontId="0" fillId="0" borderId="12" xfId="0" applyNumberFormat="1" applyBorder="1"/>
    <xf numFmtId="166" fontId="0" fillId="0" borderId="38" xfId="0" applyNumberFormat="1" applyBorder="1"/>
    <xf numFmtId="166" fontId="0" fillId="0" borderId="39" xfId="0" applyNumberFormat="1" applyBorder="1"/>
    <xf numFmtId="166" fontId="0" fillId="0" borderId="40" xfId="0" applyNumberFormat="1" applyBorder="1"/>
    <xf numFmtId="166" fontId="16" fillId="16" borderId="19" xfId="0" applyNumberFormat="1" applyFont="1" applyFill="1" applyBorder="1"/>
    <xf numFmtId="166" fontId="0" fillId="0" borderId="11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166" fontId="0" fillId="0" borderId="32" xfId="0" applyNumberFormat="1" applyBorder="1"/>
    <xf numFmtId="166" fontId="0" fillId="0" borderId="42" xfId="0" applyNumberFormat="1" applyBorder="1"/>
    <xf numFmtId="166" fontId="0" fillId="0" borderId="43" xfId="0" applyNumberFormat="1" applyBorder="1"/>
    <xf numFmtId="166" fontId="0" fillId="0" borderId="44" xfId="0" applyNumberFormat="1" applyBorder="1"/>
    <xf numFmtId="166" fontId="16" fillId="18" borderId="17" xfId="0" applyNumberFormat="1" applyFont="1" applyFill="1" applyBorder="1"/>
    <xf numFmtId="166" fontId="16" fillId="18" borderId="18" xfId="0" applyNumberFormat="1" applyFont="1" applyFill="1" applyBorder="1"/>
    <xf numFmtId="166" fontId="16" fillId="18" borderId="19" xfId="0" applyNumberFormat="1" applyFont="1" applyFill="1" applyBorder="1"/>
    <xf numFmtId="166" fontId="16" fillId="18" borderId="20" xfId="0" applyNumberFormat="1" applyFont="1" applyFill="1" applyBorder="1"/>
    <xf numFmtId="166" fontId="16" fillId="18" borderId="45" xfId="0" applyNumberFormat="1" applyFont="1" applyFill="1" applyBorder="1"/>
    <xf numFmtId="166" fontId="16" fillId="18" borderId="46" xfId="0" applyNumberFormat="1" applyFont="1" applyFill="1" applyBorder="1"/>
    <xf numFmtId="166" fontId="16" fillId="18" borderId="47" xfId="0" applyNumberFormat="1" applyFont="1" applyFill="1" applyBorder="1"/>
    <xf numFmtId="166" fontId="0" fillId="0" borderId="48" xfId="0" applyNumberFormat="1" applyBorder="1"/>
    <xf numFmtId="0" fontId="16" fillId="18" borderId="49" xfId="0" applyFont="1" applyFill="1" applyBorder="1"/>
    <xf numFmtId="166" fontId="16" fillId="0" borderId="31" xfId="0" applyNumberFormat="1" applyFont="1" applyBorder="1"/>
    <xf numFmtId="166" fontId="0" fillId="0" borderId="54" xfId="0" applyNumberFormat="1" applyBorder="1"/>
    <xf numFmtId="166" fontId="0" fillId="0" borderId="55" xfId="0" applyNumberFormat="1" applyBorder="1"/>
    <xf numFmtId="3" fontId="22" fillId="16" borderId="56" xfId="0" applyNumberFormat="1" applyFont="1" applyFill="1" applyBorder="1"/>
    <xf numFmtId="3" fontId="22" fillId="16" borderId="53" xfId="0" applyNumberFormat="1" applyFont="1" applyFill="1" applyBorder="1"/>
    <xf numFmtId="3" fontId="0" fillId="0" borderId="12" xfId="0" applyNumberFormat="1" applyBorder="1"/>
    <xf numFmtId="0" fontId="0" fillId="0" borderId="12" xfId="0" applyBorder="1"/>
    <xf numFmtId="0" fontId="16" fillId="0" borderId="58" xfId="0" applyFont="1" applyBorder="1" applyAlignment="1">
      <alignment horizontal="center"/>
    </xf>
    <xf numFmtId="166" fontId="0" fillId="0" borderId="59" xfId="0" applyNumberFormat="1" applyBorder="1"/>
    <xf numFmtId="166" fontId="0" fillId="0" borderId="60" xfId="0" applyNumberFormat="1" applyBorder="1"/>
    <xf numFmtId="166" fontId="0" fillId="0" borderId="21" xfId="0" applyNumberFormat="1" applyBorder="1"/>
    <xf numFmtId="166" fontId="0" fillId="0" borderId="23" xfId="0" applyNumberFormat="1" applyBorder="1"/>
    <xf numFmtId="166" fontId="0" fillId="0" borderId="61" xfId="0" applyNumberFormat="1" applyBorder="1"/>
    <xf numFmtId="166" fontId="0" fillId="0" borderId="62" xfId="0" applyNumberFormat="1" applyBorder="1"/>
    <xf numFmtId="166" fontId="16" fillId="0" borderId="16" xfId="0" applyNumberFormat="1" applyFont="1" applyBorder="1"/>
    <xf numFmtId="166" fontId="0" fillId="0" borderId="63" xfId="0" applyNumberFormat="1" applyBorder="1"/>
    <xf numFmtId="166" fontId="0" fillId="0" borderId="64" xfId="0" applyNumberFormat="1" applyBorder="1"/>
    <xf numFmtId="166" fontId="0" fillId="0" borderId="65" xfId="0" applyNumberFormat="1" applyBorder="1"/>
    <xf numFmtId="166" fontId="0" fillId="0" borderId="66" xfId="0" applyNumberFormat="1" applyBorder="1"/>
    <xf numFmtId="166" fontId="0" fillId="0" borderId="67" xfId="0" applyNumberFormat="1" applyBorder="1"/>
    <xf numFmtId="166" fontId="0" fillId="0" borderId="68" xfId="0" applyNumberFormat="1" applyBorder="1"/>
    <xf numFmtId="166" fontId="0" fillId="0" borderId="69" xfId="0" applyNumberFormat="1" applyBorder="1"/>
    <xf numFmtId="3" fontId="0" fillId="0" borderId="11" xfId="0" applyNumberFormat="1" applyBorder="1"/>
    <xf numFmtId="0" fontId="21" fillId="0" borderId="11" xfId="0" applyFont="1" applyBorder="1"/>
    <xf numFmtId="3" fontId="0" fillId="0" borderId="21" xfId="0" applyNumberFormat="1" applyBorder="1"/>
    <xf numFmtId="3" fontId="21" fillId="0" borderId="21" xfId="0" applyNumberFormat="1" applyFont="1" applyBorder="1"/>
    <xf numFmtId="166" fontId="0" fillId="0" borderId="70" xfId="0" applyNumberFormat="1" applyBorder="1"/>
    <xf numFmtId="166" fontId="0" fillId="0" borderId="71" xfId="0" applyNumberFormat="1" applyBorder="1"/>
    <xf numFmtId="166" fontId="0" fillId="0" borderId="72" xfId="0" applyNumberFormat="1" applyBorder="1"/>
    <xf numFmtId="166" fontId="0" fillId="0" borderId="73" xfId="0" applyNumberFormat="1" applyBorder="1"/>
    <xf numFmtId="166" fontId="0" fillId="0" borderId="74" xfId="0" applyNumberFormat="1" applyBorder="1"/>
    <xf numFmtId="0" fontId="0" fillId="0" borderId="29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16" fillId="0" borderId="78" xfId="0" applyFont="1" applyBorder="1" applyAlignment="1">
      <alignment horizontal="center"/>
    </xf>
    <xf numFmtId="165" fontId="16" fillId="17" borderId="79" xfId="0" applyNumberFormat="1" applyFont="1" applyFill="1" applyBorder="1" applyAlignment="1">
      <alignment horizontal="center"/>
    </xf>
    <xf numFmtId="166" fontId="16" fillId="0" borderId="80" xfId="0" applyNumberFormat="1" applyFont="1" applyBorder="1"/>
    <xf numFmtId="166" fontId="0" fillId="0" borderId="81" xfId="0" applyNumberFormat="1" applyBorder="1"/>
    <xf numFmtId="166" fontId="0" fillId="0" borderId="82" xfId="0" applyNumberFormat="1" applyBorder="1"/>
    <xf numFmtId="166" fontId="0" fillId="0" borderId="70" xfId="0" applyNumberFormat="1" applyBorder="1" applyAlignment="1">
      <alignment horizontal="right"/>
    </xf>
    <xf numFmtId="166" fontId="0" fillId="0" borderId="83" xfId="0" applyNumberFormat="1" applyBorder="1" applyAlignment="1">
      <alignment horizontal="right"/>
    </xf>
    <xf numFmtId="166" fontId="0" fillId="0" borderId="84" xfId="0" applyNumberFormat="1" applyBorder="1" applyAlignment="1">
      <alignment horizontal="right"/>
    </xf>
    <xf numFmtId="166" fontId="0" fillId="0" borderId="33" xfId="0" applyNumberFormat="1" applyBorder="1"/>
    <xf numFmtId="166" fontId="0" fillId="0" borderId="34" xfId="0" applyNumberFormat="1" applyBorder="1"/>
    <xf numFmtId="166" fontId="0" fillId="0" borderId="42" xfId="0" applyNumberFormat="1" applyBorder="1" applyAlignment="1">
      <alignment horizontal="right"/>
    </xf>
    <xf numFmtId="166" fontId="0" fillId="0" borderId="57" xfId="0" applyNumberFormat="1" applyBorder="1" applyAlignment="1">
      <alignment horizontal="right"/>
    </xf>
    <xf numFmtId="166" fontId="0" fillId="0" borderId="85" xfId="0" applyNumberFormat="1" applyBorder="1" applyAlignment="1">
      <alignment horizontal="right"/>
    </xf>
    <xf numFmtId="0" fontId="0" fillId="0" borderId="86" xfId="0" applyBorder="1" applyAlignment="1">
      <alignment horizontal="left"/>
    </xf>
    <xf numFmtId="0" fontId="0" fillId="0" borderId="75" xfId="0" applyBorder="1"/>
    <xf numFmtId="166" fontId="0" fillId="0" borderId="87" xfId="0" applyNumberFormat="1" applyBorder="1"/>
    <xf numFmtId="166" fontId="0" fillId="0" borderId="81" xfId="0" applyNumberFormat="1" applyBorder="1" applyAlignment="1">
      <alignment horizontal="right"/>
    </xf>
    <xf numFmtId="166" fontId="0" fillId="0" borderId="82" xfId="0" applyNumberFormat="1" applyBorder="1" applyAlignment="1">
      <alignment horizontal="right"/>
    </xf>
    <xf numFmtId="0" fontId="16" fillId="18" borderId="88" xfId="0" applyFont="1" applyFill="1" applyBorder="1"/>
    <xf numFmtId="0" fontId="0" fillId="0" borderId="15" xfId="0" applyBorder="1"/>
    <xf numFmtId="0" fontId="0" fillId="0" borderId="89" xfId="0" applyBorder="1"/>
    <xf numFmtId="0" fontId="0" fillId="0" borderId="89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16" fillId="18" borderId="49" xfId="0" applyFont="1" applyFill="1" applyBorder="1" applyAlignment="1">
      <alignment horizontal="left"/>
    </xf>
    <xf numFmtId="0" fontId="0" fillId="0" borderId="90" xfId="0" applyBorder="1" applyAlignment="1">
      <alignment horizontal="left" indent="1"/>
    </xf>
    <xf numFmtId="0" fontId="0" fillId="0" borderId="90" xfId="0" applyBorder="1"/>
    <xf numFmtId="164" fontId="16" fillId="18" borderId="49" xfId="0" applyNumberFormat="1" applyFont="1" applyFill="1" applyBorder="1"/>
    <xf numFmtId="164" fontId="0" fillId="0" borderId="15" xfId="0" applyNumberFormat="1" applyBorder="1"/>
    <xf numFmtId="0" fontId="16" fillId="18" borderId="91" xfId="0" applyFont="1" applyFill="1" applyBorder="1"/>
    <xf numFmtId="14" fontId="16" fillId="18" borderId="49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2" xfId="0" applyBorder="1"/>
    <xf numFmtId="164" fontId="16" fillId="18" borderId="93" xfId="0" applyNumberFormat="1" applyFont="1" applyFill="1" applyBorder="1"/>
    <xf numFmtId="0" fontId="16" fillId="0" borderId="98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165" fontId="16" fillId="17" borderId="99" xfId="0" applyNumberFormat="1" applyFont="1" applyFill="1" applyBorder="1" applyAlignment="1">
      <alignment horizontal="center"/>
    </xf>
    <xf numFmtId="166" fontId="16" fillId="18" borderId="100" xfId="0" applyNumberFormat="1" applyFont="1" applyFill="1" applyBorder="1"/>
    <xf numFmtId="166" fontId="0" fillId="0" borderId="101" xfId="0" applyNumberFormat="1" applyBorder="1"/>
    <xf numFmtId="166" fontId="0" fillId="0" borderId="98" xfId="0" applyNumberFormat="1" applyBorder="1"/>
    <xf numFmtId="166" fontId="16" fillId="18" borderId="102" xfId="0" applyNumberFormat="1" applyFont="1" applyFill="1" applyBorder="1"/>
    <xf numFmtId="166" fontId="0" fillId="0" borderId="103" xfId="0" applyNumberFormat="1" applyBorder="1"/>
    <xf numFmtId="166" fontId="0" fillId="0" borderId="104" xfId="0" applyNumberFormat="1" applyBorder="1"/>
    <xf numFmtId="166" fontId="16" fillId="18" borderId="105" xfId="0" applyNumberFormat="1" applyFont="1" applyFill="1" applyBorder="1"/>
    <xf numFmtId="166" fontId="16" fillId="0" borderId="101" xfId="0" applyNumberFormat="1" applyFont="1" applyBorder="1"/>
    <xf numFmtId="166" fontId="0" fillId="0" borderId="106" xfId="0" applyNumberFormat="1" applyBorder="1"/>
    <xf numFmtId="166" fontId="0" fillId="0" borderId="107" xfId="0" applyNumberFormat="1" applyBorder="1"/>
    <xf numFmtId="166" fontId="16" fillId="18" borderId="108" xfId="0" applyNumberFormat="1" applyFont="1" applyFill="1" applyBorder="1"/>
    <xf numFmtId="166" fontId="0" fillId="0" borderId="29" xfId="0" applyNumberFormat="1" applyBorder="1"/>
    <xf numFmtId="166" fontId="0" fillId="0" borderId="75" xfId="0" applyNumberFormat="1" applyBorder="1"/>
    <xf numFmtId="166" fontId="0" fillId="0" borderId="76" xfId="0" applyNumberFormat="1" applyBorder="1"/>
    <xf numFmtId="0" fontId="16" fillId="0" borderId="113" xfId="0" applyFont="1" applyBorder="1" applyAlignment="1">
      <alignment horizontal="center"/>
    </xf>
    <xf numFmtId="0" fontId="16" fillId="0" borderId="114" xfId="0" applyFont="1" applyBorder="1" applyAlignment="1">
      <alignment horizontal="center"/>
    </xf>
    <xf numFmtId="0" fontId="16" fillId="0" borderId="115" xfId="0" applyFont="1" applyBorder="1" applyAlignment="1">
      <alignment horizontal="center"/>
    </xf>
    <xf numFmtId="165" fontId="16" fillId="17" borderId="116" xfId="0" applyNumberFormat="1" applyFont="1" applyFill="1" applyBorder="1" applyAlignment="1">
      <alignment horizontal="center"/>
    </xf>
    <xf numFmtId="165" fontId="16" fillId="17" borderId="117" xfId="0" applyNumberFormat="1" applyFont="1" applyFill="1" applyBorder="1" applyAlignment="1">
      <alignment horizontal="center"/>
    </xf>
    <xf numFmtId="165" fontId="16" fillId="17" borderId="118" xfId="0" applyNumberFormat="1" applyFont="1" applyFill="1" applyBorder="1" applyAlignment="1">
      <alignment horizontal="center"/>
    </xf>
    <xf numFmtId="166" fontId="0" fillId="0" borderId="119" xfId="0" applyNumberFormat="1" applyBorder="1"/>
    <xf numFmtId="166" fontId="0" fillId="0" borderId="120" xfId="0" applyNumberFormat="1" applyBorder="1"/>
    <xf numFmtId="166" fontId="0" fillId="0" borderId="121" xfId="0" applyNumberFormat="1" applyBorder="1"/>
    <xf numFmtId="166" fontId="0" fillId="0" borderId="122" xfId="0" applyNumberFormat="1" applyBorder="1"/>
    <xf numFmtId="166" fontId="0" fillId="0" borderId="123" xfId="0" applyNumberFormat="1" applyBorder="1"/>
    <xf numFmtId="0" fontId="0" fillId="0" borderId="86" xfId="0" applyBorder="1"/>
    <xf numFmtId="0" fontId="0" fillId="0" borderId="124" xfId="0" applyBorder="1"/>
    <xf numFmtId="0" fontId="16" fillId="0" borderId="125" xfId="0" applyFont="1" applyBorder="1" applyAlignment="1">
      <alignment horizontal="center"/>
    </xf>
    <xf numFmtId="165" fontId="16" fillId="17" borderId="126" xfId="0" applyNumberFormat="1" applyFont="1" applyFill="1" applyBorder="1" applyAlignment="1">
      <alignment horizontal="center"/>
    </xf>
    <xf numFmtId="166" fontId="16" fillId="0" borderId="127" xfId="0" applyNumberFormat="1" applyFont="1" applyBorder="1"/>
    <xf numFmtId="166" fontId="0" fillId="0" borderId="85" xfId="0" applyNumberFormat="1" applyBorder="1"/>
    <xf numFmtId="166" fontId="0" fillId="0" borderId="128" xfId="0" applyNumberFormat="1" applyBorder="1"/>
    <xf numFmtId="165" fontId="16" fillId="17" borderId="119" xfId="0" applyNumberFormat="1" applyFont="1" applyFill="1" applyBorder="1" applyAlignment="1">
      <alignment horizontal="center"/>
    </xf>
    <xf numFmtId="165" fontId="16" fillId="17" borderId="65" xfId="0" applyNumberFormat="1" applyFont="1" applyFill="1" applyBorder="1" applyAlignment="1">
      <alignment horizontal="center"/>
    </xf>
    <xf numFmtId="166" fontId="0" fillId="0" borderId="129" xfId="0" applyNumberFormat="1" applyBorder="1"/>
    <xf numFmtId="166" fontId="0" fillId="0" borderId="130" xfId="0" applyNumberFormat="1" applyBorder="1"/>
    <xf numFmtId="166" fontId="16" fillId="0" borderId="130" xfId="0" applyNumberFormat="1" applyFont="1" applyBorder="1"/>
    <xf numFmtId="166" fontId="0" fillId="0" borderId="131" xfId="0" applyNumberFormat="1" applyBorder="1"/>
    <xf numFmtId="166" fontId="0" fillId="0" borderId="132" xfId="0" applyNumberFormat="1" applyBorder="1"/>
    <xf numFmtId="0" fontId="16" fillId="16" borderId="88" xfId="0" applyFont="1" applyFill="1" applyBorder="1"/>
    <xf numFmtId="0" fontId="21" fillId="0" borderId="89" xfId="0" applyFont="1" applyBorder="1"/>
    <xf numFmtId="0" fontId="21" fillId="0" borderId="15" xfId="0" applyFont="1" applyBorder="1"/>
    <xf numFmtId="0" fontId="16" fillId="16" borderId="49" xfId="0" applyFont="1" applyFill="1" applyBorder="1"/>
    <xf numFmtId="0" fontId="0" fillId="0" borderId="133" xfId="0" applyBorder="1"/>
    <xf numFmtId="0" fontId="16" fillId="0" borderId="134" xfId="0" applyFont="1" applyBorder="1" applyAlignment="1">
      <alignment horizontal="center"/>
    </xf>
    <xf numFmtId="165" fontId="16" fillId="17" borderId="135" xfId="0" applyNumberFormat="1" applyFont="1" applyFill="1" applyBorder="1" applyAlignment="1">
      <alignment horizontal="center"/>
    </xf>
    <xf numFmtId="3" fontId="16" fillId="16" borderId="136" xfId="0" applyNumberFormat="1" applyFont="1" applyFill="1" applyBorder="1"/>
    <xf numFmtId="3" fontId="0" fillId="0" borderId="137" xfId="0" applyNumberFormat="1" applyBorder="1"/>
    <xf numFmtId="3" fontId="0" fillId="0" borderId="134" xfId="0" applyNumberFormat="1" applyBorder="1"/>
    <xf numFmtId="0" fontId="0" fillId="0" borderId="137" xfId="0" applyBorder="1"/>
    <xf numFmtId="3" fontId="16" fillId="16" borderId="51" xfId="0" applyNumberFormat="1" applyFont="1" applyFill="1" applyBorder="1"/>
    <xf numFmtId="166" fontId="0" fillId="0" borderId="137" xfId="0" applyNumberFormat="1" applyBorder="1"/>
    <xf numFmtId="166" fontId="0" fillId="0" borderId="134" xfId="0" applyNumberFormat="1" applyBorder="1"/>
    <xf numFmtId="166" fontId="16" fillId="16" borderId="51" xfId="0" applyNumberFormat="1" applyFont="1" applyFill="1" applyBorder="1"/>
    <xf numFmtId="166" fontId="0" fillId="0" borderId="138" xfId="0" applyNumberFormat="1" applyBorder="1"/>
    <xf numFmtId="3" fontId="16" fillId="16" borderId="100" xfId="0" applyNumberFormat="1" applyFont="1" applyFill="1" applyBorder="1"/>
    <xf numFmtId="3" fontId="0" fillId="0" borderId="101" xfId="0" applyNumberFormat="1" applyBorder="1"/>
    <xf numFmtId="3" fontId="0" fillId="0" borderId="98" xfId="0" applyNumberFormat="1" applyBorder="1"/>
    <xf numFmtId="3" fontId="21" fillId="0" borderId="98" xfId="0" applyNumberFormat="1" applyFont="1" applyBorder="1"/>
    <xf numFmtId="3" fontId="21" fillId="0" borderId="101" xfId="0" applyNumberFormat="1" applyFont="1" applyBorder="1"/>
    <xf numFmtId="3" fontId="16" fillId="16" borderId="102" xfId="0" applyNumberFormat="1" applyFont="1" applyFill="1" applyBorder="1"/>
    <xf numFmtId="166" fontId="16" fillId="16" borderId="102" xfId="0" applyNumberFormat="1" applyFont="1" applyFill="1" applyBorder="1"/>
    <xf numFmtId="166" fontId="0" fillId="0" borderId="139" xfId="0" applyNumberFormat="1" applyBorder="1"/>
    <xf numFmtId="0" fontId="22" fillId="16" borderId="140" xfId="0" applyFont="1" applyFill="1" applyBorder="1"/>
    <xf numFmtId="0" fontId="0" fillId="0" borderId="141" xfId="0" applyBorder="1"/>
    <xf numFmtId="0" fontId="0" fillId="0" borderId="142" xfId="0" applyBorder="1"/>
    <xf numFmtId="0" fontId="16" fillId="0" borderId="119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3" fontId="22" fillId="16" borderId="146" xfId="0" applyNumberFormat="1" applyFont="1" applyFill="1" applyBorder="1"/>
    <xf numFmtId="166" fontId="0" fillId="0" borderId="147" xfId="0" applyNumberFormat="1" applyBorder="1"/>
    <xf numFmtId="166" fontId="0" fillId="0" borderId="148" xfId="0" applyNumberFormat="1" applyBorder="1"/>
    <xf numFmtId="166" fontId="16" fillId="0" borderId="54" xfId="0" applyNumberFormat="1" applyFont="1" applyBorder="1"/>
    <xf numFmtId="166" fontId="16" fillId="0" borderId="153" xfId="0" applyNumberFormat="1" applyFont="1" applyBorder="1"/>
    <xf numFmtId="166" fontId="0" fillId="0" borderId="154" xfId="0" applyNumberFormat="1" applyBorder="1"/>
    <xf numFmtId="166" fontId="0" fillId="0" borderId="155" xfId="0" applyNumberFormat="1" applyBorder="1"/>
    <xf numFmtId="3" fontId="22" fillId="16" borderId="146" xfId="0" applyNumberFormat="1" applyFont="1" applyFill="1" applyBorder="1" applyAlignment="1">
      <alignment horizontal="right"/>
    </xf>
    <xf numFmtId="3" fontId="22" fillId="16" borderId="56" xfId="0" applyNumberFormat="1" applyFont="1" applyFill="1" applyBorder="1" applyAlignment="1">
      <alignment horizontal="right"/>
    </xf>
    <xf numFmtId="3" fontId="22" fillId="16" borderId="53" xfId="0" applyNumberFormat="1" applyFont="1" applyFill="1" applyBorder="1" applyAlignment="1">
      <alignment horizontal="right"/>
    </xf>
    <xf numFmtId="0" fontId="23" fillId="0" borderId="0" xfId="0" applyFont="1"/>
    <xf numFmtId="4" fontId="26" fillId="0" borderId="54" xfId="0" applyNumberFormat="1" applyFont="1" applyBorder="1"/>
    <xf numFmtId="0" fontId="27" fillId="0" borderId="0" xfId="0" applyFont="1"/>
    <xf numFmtId="4" fontId="0" fillId="0" borderId="54" xfId="0" applyNumberFormat="1" applyBorder="1"/>
    <xf numFmtId="0" fontId="0" fillId="0" borderId="0" xfId="0" applyAlignment="1">
      <alignment wrapText="1"/>
    </xf>
    <xf numFmtId="4" fontId="26" fillId="0" borderId="12" xfId="0" applyNumberFormat="1" applyFont="1" applyBorder="1"/>
    <xf numFmtId="4" fontId="29" fillId="0" borderId="12" xfId="0" applyNumberFormat="1" applyFont="1" applyBorder="1"/>
    <xf numFmtId="0" fontId="30" fillId="0" borderId="0" xfId="0" applyFont="1"/>
    <xf numFmtId="4" fontId="32" fillId="0" borderId="12" xfId="0" applyNumberFormat="1" applyFont="1" applyBorder="1"/>
    <xf numFmtId="0" fontId="33" fillId="0" borderId="0" xfId="0" applyFont="1"/>
    <xf numFmtId="0" fontId="0" fillId="0" borderId="0" xfId="0" applyAlignment="1">
      <alignment horizontal="center"/>
    </xf>
    <xf numFmtId="0" fontId="0" fillId="0" borderId="29" xfId="0" applyBorder="1"/>
    <xf numFmtId="4" fontId="0" fillId="0" borderId="0" xfId="0" applyNumberFormat="1"/>
    <xf numFmtId="4" fontId="0" fillId="0" borderId="126" xfId="0" applyNumberFormat="1" applyBorder="1"/>
    <xf numFmtId="0" fontId="0" fillId="0" borderId="26" xfId="0" applyBorder="1"/>
    <xf numFmtId="0" fontId="25" fillId="0" borderId="141" xfId="0" applyFont="1" applyBorder="1"/>
    <xf numFmtId="0" fontId="25" fillId="0" borderId="75" xfId="0" applyFont="1" applyBorder="1"/>
    <xf numFmtId="0" fontId="28" fillId="0" borderId="75" xfId="0" applyFont="1" applyBorder="1"/>
    <xf numFmtId="3" fontId="31" fillId="0" borderId="75" xfId="0" applyNumberFormat="1" applyFont="1" applyBorder="1"/>
    <xf numFmtId="0" fontId="31" fillId="0" borderId="75" xfId="0" applyFont="1" applyBorder="1"/>
    <xf numFmtId="4" fontId="24" fillId="0" borderId="162" xfId="0" applyNumberFormat="1" applyFont="1" applyBorder="1"/>
    <xf numFmtId="4" fontId="26" fillId="0" borderId="162" xfId="0" applyNumberFormat="1" applyFont="1" applyBorder="1"/>
    <xf numFmtId="4" fontId="0" fillId="0" borderId="162" xfId="0" applyNumberFormat="1" applyBorder="1"/>
    <xf numFmtId="4" fontId="0" fillId="0" borderId="163" xfId="0" applyNumberFormat="1" applyBorder="1" applyAlignment="1">
      <alignment wrapText="1"/>
    </xf>
    <xf numFmtId="4" fontId="0" fillId="0" borderId="164" xfId="0" applyNumberFormat="1" applyBorder="1"/>
    <xf numFmtId="4" fontId="19" fillId="19" borderId="165" xfId="0" applyNumberFormat="1" applyFont="1" applyFill="1" applyBorder="1"/>
    <xf numFmtId="4" fontId="0" fillId="0" borderId="166" xfId="0" applyNumberFormat="1" applyBorder="1"/>
    <xf numFmtId="4" fontId="0" fillId="0" borderId="163" xfId="0" applyNumberFormat="1" applyBorder="1"/>
    <xf numFmtId="4" fontId="26" fillId="0" borderId="163" xfId="0" applyNumberFormat="1" applyFont="1" applyBorder="1"/>
    <xf numFmtId="4" fontId="29" fillId="0" borderId="163" xfId="0" applyNumberFormat="1" applyFont="1" applyBorder="1"/>
    <xf numFmtId="4" fontId="32" fillId="0" borderId="163" xfId="0" applyNumberFormat="1" applyFont="1" applyBorder="1"/>
    <xf numFmtId="4" fontId="19" fillId="20" borderId="167" xfId="0" applyNumberFormat="1" applyFont="1" applyFill="1" applyBorder="1"/>
    <xf numFmtId="0" fontId="0" fillId="0" borderId="49" xfId="0" applyBorder="1" applyAlignment="1">
      <alignment horizontal="left"/>
    </xf>
    <xf numFmtId="166" fontId="0" fillId="0" borderId="102" xfId="0" applyNumberFormat="1" applyBorder="1"/>
    <xf numFmtId="166" fontId="0" fillId="0" borderId="19" xfId="0" applyNumberFormat="1" applyBorder="1"/>
    <xf numFmtId="166" fontId="0" fillId="0" borderId="51" xfId="0" applyNumberFormat="1" applyBorder="1"/>
    <xf numFmtId="166" fontId="16" fillId="18" borderId="168" xfId="0" applyNumberFormat="1" applyFont="1" applyFill="1" applyBorder="1"/>
    <xf numFmtId="0" fontId="0" fillId="0" borderId="49" xfId="0" applyBorder="1"/>
    <xf numFmtId="166" fontId="0" fillId="0" borderId="20" xfId="0" applyNumberFormat="1" applyBorder="1"/>
    <xf numFmtId="0" fontId="0" fillId="0" borderId="91" xfId="0" applyBorder="1"/>
    <xf numFmtId="166" fontId="16" fillId="18" borderId="169" xfId="0" applyNumberFormat="1" applyFont="1" applyFill="1" applyBorder="1"/>
    <xf numFmtId="0" fontId="0" fillId="0" borderId="94" xfId="0" applyBorder="1"/>
    <xf numFmtId="166" fontId="0" fillId="0" borderId="50" xfId="0" applyNumberFormat="1" applyBorder="1"/>
    <xf numFmtId="166" fontId="16" fillId="21" borderId="102" xfId="0" applyNumberFormat="1" applyFont="1" applyFill="1" applyBorder="1"/>
    <xf numFmtId="166" fontId="16" fillId="21" borderId="19" xfId="0" applyNumberFormat="1" applyFont="1" applyFill="1" applyBorder="1"/>
    <xf numFmtId="166" fontId="16" fillId="21" borderId="20" xfId="0" applyNumberFormat="1" applyFont="1" applyFill="1" applyBorder="1"/>
    <xf numFmtId="166" fontId="0" fillId="0" borderId="109" xfId="0" applyNumberFormat="1" applyBorder="1"/>
    <xf numFmtId="166" fontId="0" fillId="0" borderId="52" xfId="0" applyNumberFormat="1" applyBorder="1"/>
    <xf numFmtId="0" fontId="0" fillId="0" borderId="93" xfId="0" applyBorder="1"/>
    <xf numFmtId="166" fontId="0" fillId="0" borderId="108" xfId="0" applyNumberFormat="1" applyBorder="1"/>
    <xf numFmtId="166" fontId="0" fillId="0" borderId="46" xfId="0" applyNumberFormat="1" applyBorder="1"/>
    <xf numFmtId="166" fontId="0" fillId="0" borderId="47" xfId="0" applyNumberFormat="1" applyBorder="1"/>
    <xf numFmtId="164" fontId="0" fillId="0" borderId="49" xfId="0" applyNumberFormat="1" applyBorder="1"/>
    <xf numFmtId="3" fontId="0" fillId="0" borderId="119" xfId="0" applyNumberFormat="1" applyBorder="1"/>
    <xf numFmtId="3" fontId="0" fillId="0" borderId="65" xfId="0" applyNumberFormat="1" applyBorder="1"/>
    <xf numFmtId="3" fontId="0" fillId="0" borderId="120" xfId="0" applyNumberFormat="1" applyBorder="1"/>
    <xf numFmtId="0" fontId="0" fillId="0" borderId="121" xfId="0" applyBorder="1"/>
    <xf numFmtId="3" fontId="0" fillId="0" borderId="121" xfId="0" applyNumberFormat="1" applyBorder="1"/>
    <xf numFmtId="3" fontId="0" fillId="0" borderId="38" xfId="0" applyNumberFormat="1" applyBorder="1"/>
    <xf numFmtId="0" fontId="34" fillId="0" borderId="141" xfId="0" applyFont="1" applyBorder="1"/>
    <xf numFmtId="4" fontId="34" fillId="0" borderId="162" xfId="0" applyNumberFormat="1" applyFont="1" applyBorder="1"/>
    <xf numFmtId="0" fontId="35" fillId="0" borderId="170" xfId="0" applyFont="1" applyBorder="1"/>
    <xf numFmtId="4" fontId="24" fillId="0" borderId="161" xfId="0" applyNumberFormat="1" applyFont="1" applyBorder="1"/>
    <xf numFmtId="4" fontId="0" fillId="0" borderId="161" xfId="0" applyNumberFormat="1" applyBorder="1"/>
    <xf numFmtId="0" fontId="36" fillId="0" borderId="75" xfId="0" applyFont="1" applyBorder="1"/>
    <xf numFmtId="0" fontId="35" fillId="0" borderId="157" xfId="0" applyFont="1" applyBorder="1"/>
    <xf numFmtId="4" fontId="35" fillId="0" borderId="164" xfId="0" applyNumberFormat="1" applyFont="1" applyBorder="1"/>
    <xf numFmtId="4" fontId="36" fillId="0" borderId="163" xfId="0" applyNumberFormat="1" applyFont="1" applyBorder="1"/>
    <xf numFmtId="0" fontId="34" fillId="0" borderId="75" xfId="0" applyFont="1" applyBorder="1"/>
    <xf numFmtId="4" fontId="34" fillId="0" borderId="163" xfId="0" applyNumberFormat="1" applyFont="1" applyBorder="1"/>
    <xf numFmtId="0" fontId="0" fillId="0" borderId="0" xfId="0" applyAlignment="1">
      <alignment horizontal="center" vertical="center"/>
    </xf>
    <xf numFmtId="4" fontId="34" fillId="0" borderId="0" xfId="0" applyNumberFormat="1" applyFont="1"/>
    <xf numFmtId="4" fontId="24" fillId="0" borderId="0" xfId="0" applyNumberFormat="1" applyFont="1"/>
    <xf numFmtId="4" fontId="26" fillId="0" borderId="0" xfId="0" applyNumberFormat="1" applyFont="1"/>
    <xf numFmtId="4" fontId="0" fillId="0" borderId="0" xfId="0" applyNumberFormat="1" applyAlignment="1">
      <alignment wrapText="1"/>
    </xf>
    <xf numFmtId="4" fontId="19" fillId="0" borderId="0" xfId="0" applyNumberFormat="1" applyFont="1"/>
    <xf numFmtId="4" fontId="35" fillId="0" borderId="0" xfId="0" applyNumberFormat="1" applyFont="1"/>
    <xf numFmtId="4" fontId="29" fillId="0" borderId="0" xfId="0" applyNumberFormat="1" applyFont="1"/>
    <xf numFmtId="4" fontId="32" fillId="0" borderId="0" xfId="0" applyNumberFormat="1" applyFont="1"/>
    <xf numFmtId="4" fontId="36" fillId="0" borderId="0" xfId="0" applyNumberFormat="1" applyFont="1"/>
    <xf numFmtId="0" fontId="19" fillId="19" borderId="158" xfId="0" applyFont="1" applyFill="1" applyBorder="1" applyAlignment="1">
      <alignment horizontal="center"/>
    </xf>
    <xf numFmtId="0" fontId="19" fillId="20" borderId="159" xfId="0" applyFont="1" applyFill="1" applyBorder="1" applyAlignment="1">
      <alignment horizontal="center"/>
    </xf>
    <xf numFmtId="0" fontId="16" fillId="19" borderId="160" xfId="0" applyFont="1" applyFill="1" applyBorder="1" applyAlignment="1">
      <alignment horizontal="center" wrapText="1"/>
    </xf>
    <xf numFmtId="0" fontId="16" fillId="19" borderId="161" xfId="0" applyFont="1" applyFill="1" applyBorder="1" applyAlignment="1">
      <alignment horizontal="center"/>
    </xf>
    <xf numFmtId="0" fontId="16" fillId="19" borderId="156" xfId="0" applyFont="1" applyFill="1" applyBorder="1" applyAlignment="1">
      <alignment horizontal="center"/>
    </xf>
    <xf numFmtId="4" fontId="34" fillId="0" borderId="161" xfId="0" applyNumberFormat="1" applyFont="1" applyBorder="1"/>
    <xf numFmtId="4" fontId="26" fillId="0" borderId="161" xfId="0" applyNumberFormat="1" applyFont="1" applyBorder="1"/>
    <xf numFmtId="4" fontId="34" fillId="0" borderId="171" xfId="0" applyNumberFormat="1" applyFont="1" applyBorder="1"/>
    <xf numFmtId="4" fontId="0" fillId="0" borderId="171" xfId="0" applyNumberFormat="1" applyBorder="1" applyAlignment="1">
      <alignment wrapText="1"/>
    </xf>
    <xf numFmtId="4" fontId="0" fillId="0" borderId="172" xfId="0" applyNumberFormat="1" applyBorder="1"/>
    <xf numFmtId="4" fontId="19" fillId="19" borderId="173" xfId="0" applyNumberFormat="1" applyFont="1" applyFill="1" applyBorder="1"/>
    <xf numFmtId="4" fontId="35" fillId="0" borderId="155" xfId="0" applyNumberFormat="1" applyFont="1" applyBorder="1"/>
    <xf numFmtId="4" fontId="0" fillId="0" borderId="171" xfId="0" applyNumberFormat="1" applyBorder="1"/>
    <xf numFmtId="4" fontId="26" fillId="0" borderId="171" xfId="0" applyNumberFormat="1" applyFont="1" applyBorder="1"/>
    <xf numFmtId="4" fontId="29" fillId="0" borderId="171" xfId="0" applyNumberFormat="1" applyFont="1" applyBorder="1"/>
    <xf numFmtId="4" fontId="32" fillId="0" borderId="171" xfId="0" applyNumberFormat="1" applyFont="1" applyBorder="1"/>
    <xf numFmtId="4" fontId="36" fillId="0" borderId="171" xfId="0" applyNumberFormat="1" applyFont="1" applyBorder="1"/>
    <xf numFmtId="4" fontId="35" fillId="0" borderId="172" xfId="0" applyNumberFormat="1" applyFont="1" applyBorder="1"/>
    <xf numFmtId="4" fontId="19" fillId="20" borderId="174" xfId="0" applyNumberFormat="1" applyFont="1" applyFill="1" applyBorder="1"/>
    <xf numFmtId="0" fontId="37" fillId="19" borderId="27" xfId="0" applyFont="1" applyFill="1" applyBorder="1" applyAlignment="1">
      <alignment horizontal="center" wrapText="1"/>
    </xf>
    <xf numFmtId="4" fontId="34" fillId="0" borderId="156" xfId="0" applyNumberFormat="1" applyFont="1" applyBorder="1"/>
    <xf numFmtId="4" fontId="24" fillId="0" borderId="156" xfId="0" applyNumberFormat="1" applyFont="1" applyBorder="1"/>
    <xf numFmtId="4" fontId="26" fillId="0" borderId="156" xfId="0" applyNumberFormat="1" applyFont="1" applyBorder="1"/>
    <xf numFmtId="4" fontId="0" fillId="0" borderId="156" xfId="0" applyNumberFormat="1" applyBorder="1"/>
    <xf numFmtId="4" fontId="34" fillId="0" borderId="155" xfId="0" applyNumberFormat="1" applyFont="1" applyBorder="1"/>
    <xf numFmtId="4" fontId="0" fillId="0" borderId="155" xfId="0" applyNumberFormat="1" applyBorder="1" applyAlignment="1">
      <alignment wrapText="1"/>
    </xf>
    <xf numFmtId="4" fontId="0" fillId="0" borderId="175" xfId="0" applyNumberFormat="1" applyBorder="1"/>
    <xf numFmtId="4" fontId="19" fillId="19" borderId="176" xfId="0" applyNumberFormat="1" applyFont="1" applyFill="1" applyBorder="1"/>
    <xf numFmtId="4" fontId="0" fillId="0" borderId="155" xfId="0" applyNumberFormat="1" applyBorder="1"/>
    <xf numFmtId="4" fontId="26" fillId="0" borderId="155" xfId="0" applyNumberFormat="1" applyFont="1" applyBorder="1"/>
    <xf numFmtId="4" fontId="29" fillId="0" borderId="155" xfId="0" applyNumberFormat="1" applyFont="1" applyBorder="1"/>
    <xf numFmtId="4" fontId="32" fillId="0" borderId="155" xfId="0" applyNumberFormat="1" applyFont="1" applyBorder="1"/>
    <xf numFmtId="4" fontId="36" fillId="0" borderId="155" xfId="0" applyNumberFormat="1" applyFont="1" applyBorder="1"/>
    <xf numFmtId="4" fontId="35" fillId="0" borderId="175" xfId="0" applyNumberFormat="1" applyFont="1" applyBorder="1"/>
    <xf numFmtId="4" fontId="19" fillId="20" borderId="177" xfId="0" applyNumberFormat="1" applyFont="1" applyFill="1" applyBorder="1"/>
    <xf numFmtId="0" fontId="16" fillId="19" borderId="178" xfId="0" applyFont="1" applyFill="1" applyBorder="1" applyAlignment="1">
      <alignment horizontal="center" wrapText="1"/>
    </xf>
    <xf numFmtId="0" fontId="16" fillId="19" borderId="54" xfId="0" applyFont="1" applyFill="1" applyBorder="1" applyAlignment="1">
      <alignment horizontal="center"/>
    </xf>
    <xf numFmtId="4" fontId="34" fillId="0" borderId="54" xfId="0" applyNumberFormat="1" applyFont="1" applyBorder="1"/>
    <xf numFmtId="4" fontId="24" fillId="0" borderId="54" xfId="0" applyNumberFormat="1" applyFont="1" applyBorder="1"/>
    <xf numFmtId="4" fontId="34" fillId="0" borderId="12" xfId="0" applyNumberFormat="1" applyFont="1" applyBorder="1"/>
    <xf numFmtId="4" fontId="0" fillId="0" borderId="12" xfId="0" applyNumberFormat="1" applyBorder="1" applyAlignment="1">
      <alignment wrapText="1"/>
    </xf>
    <xf numFmtId="4" fontId="0" fillId="0" borderId="58" xfId="0" applyNumberFormat="1" applyBorder="1"/>
    <xf numFmtId="4" fontId="19" fillId="19" borderId="179" xfId="0" applyNumberFormat="1" applyFont="1" applyFill="1" applyBorder="1"/>
    <xf numFmtId="4" fontId="0" fillId="0" borderId="65" xfId="0" applyNumberFormat="1" applyBorder="1"/>
    <xf numFmtId="4" fontId="35" fillId="0" borderId="12" xfId="0" applyNumberFormat="1" applyFont="1" applyBorder="1"/>
    <xf numFmtId="4" fontId="0" fillId="0" borderId="12" xfId="0" applyNumberFormat="1" applyBorder="1"/>
    <xf numFmtId="4" fontId="36" fillId="0" borderId="12" xfId="0" applyNumberFormat="1" applyFont="1" applyBorder="1"/>
    <xf numFmtId="4" fontId="35" fillId="0" borderId="58" xfId="0" applyNumberFormat="1" applyFont="1" applyBorder="1"/>
    <xf numFmtId="4" fontId="19" fillId="20" borderId="180" xfId="0" applyNumberFormat="1" applyFont="1" applyFill="1" applyBorder="1"/>
    <xf numFmtId="0" fontId="16" fillId="19" borderId="181" xfId="0" applyFont="1" applyFill="1" applyBorder="1" applyAlignment="1">
      <alignment horizontal="center" vertical="center" wrapText="1"/>
    </xf>
    <xf numFmtId="0" fontId="16" fillId="19" borderId="182" xfId="0" applyFont="1" applyFill="1" applyBorder="1" applyAlignment="1">
      <alignment horizontal="center"/>
    </xf>
    <xf numFmtId="4" fontId="34" fillId="0" borderId="183" xfId="0" applyNumberFormat="1" applyFont="1" applyBorder="1"/>
    <xf numFmtId="4" fontId="24" fillId="0" borderId="182" xfId="0" applyNumberFormat="1" applyFont="1" applyBorder="1"/>
    <xf numFmtId="4" fontId="26" fillId="0" borderId="182" xfId="0" applyNumberFormat="1" applyFont="1" applyBorder="1"/>
    <xf numFmtId="4" fontId="0" fillId="0" borderId="182" xfId="0" applyNumberFormat="1" applyBorder="1"/>
    <xf numFmtId="4" fontId="0" fillId="0" borderId="183" xfId="0" applyNumberFormat="1" applyBorder="1" applyAlignment="1">
      <alignment wrapText="1"/>
    </xf>
    <xf numFmtId="4" fontId="0" fillId="0" borderId="184" xfId="0" applyNumberFormat="1" applyBorder="1"/>
    <xf numFmtId="4" fontId="19" fillId="19" borderId="185" xfId="0" applyNumberFormat="1" applyFont="1" applyFill="1" applyBorder="1"/>
    <xf numFmtId="4" fontId="0" fillId="0" borderId="186" xfId="0" applyNumberFormat="1" applyBorder="1"/>
    <xf numFmtId="4" fontId="35" fillId="0" borderId="183" xfId="0" applyNumberFormat="1" applyFont="1" applyBorder="1"/>
    <xf numFmtId="4" fontId="0" fillId="0" borderId="183" xfId="0" applyNumberFormat="1" applyBorder="1"/>
    <xf numFmtId="4" fontId="26" fillId="0" borderId="183" xfId="0" applyNumberFormat="1" applyFont="1" applyBorder="1"/>
    <xf numFmtId="4" fontId="29" fillId="0" borderId="183" xfId="0" applyNumberFormat="1" applyFont="1" applyBorder="1"/>
    <xf numFmtId="4" fontId="32" fillId="0" borderId="183" xfId="0" applyNumberFormat="1" applyFont="1" applyBorder="1"/>
    <xf numFmtId="4" fontId="36" fillId="0" borderId="183" xfId="0" applyNumberFormat="1" applyFont="1" applyBorder="1"/>
    <xf numFmtId="4" fontId="35" fillId="0" borderId="184" xfId="0" applyNumberFormat="1" applyFont="1" applyBorder="1"/>
    <xf numFmtId="4" fontId="19" fillId="20" borderId="187" xfId="0" applyNumberFormat="1" applyFont="1" applyFill="1" applyBorder="1"/>
    <xf numFmtId="0" fontId="16" fillId="19" borderId="27" xfId="0" applyFont="1" applyFill="1" applyBorder="1" applyAlignment="1">
      <alignment horizontal="center" vertical="center" wrapText="1"/>
    </xf>
    <xf numFmtId="0" fontId="16" fillId="19" borderId="188" xfId="0" applyFont="1" applyFill="1" applyBorder="1" applyAlignment="1">
      <alignment horizontal="center" vertical="center"/>
    </xf>
    <xf numFmtId="0" fontId="16" fillId="19" borderId="153" xfId="0" applyFont="1" applyFill="1" applyBorder="1" applyAlignment="1">
      <alignment horizontal="center"/>
    </xf>
    <xf numFmtId="4" fontId="34" fillId="0" borderId="153" xfId="0" applyNumberFormat="1" applyFont="1" applyBorder="1"/>
    <xf numFmtId="4" fontId="24" fillId="0" borderId="85" xfId="0" applyNumberFormat="1" applyFont="1" applyBorder="1"/>
    <xf numFmtId="4" fontId="26" fillId="0" borderId="153" xfId="0" applyNumberFormat="1" applyFont="1" applyBorder="1"/>
    <xf numFmtId="4" fontId="0" fillId="0" borderId="153" xfId="0" applyNumberFormat="1" applyBorder="1"/>
    <xf numFmtId="4" fontId="34" fillId="0" borderId="85" xfId="0" applyNumberFormat="1" applyFont="1" applyBorder="1"/>
    <xf numFmtId="4" fontId="0" fillId="0" borderId="85" xfId="0" applyNumberFormat="1" applyBorder="1"/>
    <xf numFmtId="4" fontId="0" fillId="0" borderId="85" xfId="0" applyNumberFormat="1" applyBorder="1" applyAlignment="1">
      <alignment wrapText="1"/>
    </xf>
    <xf numFmtId="4" fontId="0" fillId="0" borderId="189" xfId="0" applyNumberFormat="1" applyBorder="1"/>
    <xf numFmtId="4" fontId="19" fillId="19" borderId="190" xfId="0" applyNumberFormat="1" applyFont="1" applyFill="1" applyBorder="1"/>
    <xf numFmtId="4" fontId="35" fillId="0" borderId="85" xfId="0" applyNumberFormat="1" applyFont="1" applyBorder="1"/>
    <xf numFmtId="4" fontId="26" fillId="0" borderId="85" xfId="0" applyNumberFormat="1" applyFont="1" applyBorder="1"/>
    <xf numFmtId="4" fontId="29" fillId="0" borderId="85" xfId="0" applyNumberFormat="1" applyFont="1" applyBorder="1"/>
    <xf numFmtId="4" fontId="32" fillId="0" borderId="85" xfId="0" applyNumberFormat="1" applyFont="1" applyBorder="1"/>
    <xf numFmtId="4" fontId="36" fillId="0" borderId="85" xfId="0" applyNumberFormat="1" applyFont="1" applyBorder="1"/>
    <xf numFmtId="4" fontId="35" fillId="0" borderId="189" xfId="0" applyNumberFormat="1" applyFont="1" applyBorder="1"/>
    <xf numFmtId="4" fontId="19" fillId="20" borderId="191" xfId="0" applyNumberFormat="1" applyFont="1" applyFill="1" applyBorder="1"/>
    <xf numFmtId="0" fontId="16" fillId="19" borderId="162" xfId="0" applyFont="1" applyFill="1" applyBorder="1" applyAlignment="1">
      <alignment horizontal="center"/>
    </xf>
    <xf numFmtId="4" fontId="0" fillId="0" borderId="193" xfId="0" applyNumberFormat="1" applyBorder="1"/>
    <xf numFmtId="4" fontId="35" fillId="0" borderId="163" xfId="0" applyNumberFormat="1" applyFont="1" applyBorder="1"/>
    <xf numFmtId="0" fontId="0" fillId="0" borderId="75" xfId="0" applyBorder="1" applyAlignment="1">
      <alignment wrapText="1"/>
    </xf>
    <xf numFmtId="0" fontId="0" fillId="0" borderId="157" xfId="0" applyBorder="1"/>
    <xf numFmtId="166" fontId="0" fillId="0" borderId="194" xfId="0" applyNumberFormat="1" applyBorder="1"/>
    <xf numFmtId="166" fontId="0" fillId="0" borderId="195" xfId="0" applyNumberFormat="1" applyBorder="1"/>
    <xf numFmtId="166" fontId="0" fillId="0" borderId="105" xfId="0" applyNumberFormat="1" applyBorder="1"/>
    <xf numFmtId="166" fontId="0" fillId="0" borderId="45" xfId="0" applyNumberFormat="1" applyBorder="1"/>
    <xf numFmtId="166" fontId="0" fillId="0" borderId="169" xfId="0" applyNumberFormat="1" applyBorder="1"/>
    <xf numFmtId="166" fontId="0" fillId="0" borderId="0" xfId="0" applyNumberFormat="1"/>
    <xf numFmtId="166" fontId="0" fillId="0" borderId="196" xfId="0" applyNumberFormat="1" applyBorder="1"/>
    <xf numFmtId="166" fontId="0" fillId="0" borderId="197" xfId="0" applyNumberFormat="1" applyBorder="1"/>
    <xf numFmtId="166" fontId="0" fillId="0" borderId="198" xfId="0" applyNumberFormat="1" applyBorder="1"/>
    <xf numFmtId="0" fontId="0" fillId="0" borderId="57" xfId="0" applyBorder="1"/>
    <xf numFmtId="166" fontId="0" fillId="0" borderId="199" xfId="0" applyNumberFormat="1" applyBorder="1"/>
    <xf numFmtId="166" fontId="0" fillId="0" borderId="200" xfId="0" applyNumberFormat="1" applyBorder="1"/>
    <xf numFmtId="0" fontId="16" fillId="18" borderId="201" xfId="0" applyFont="1" applyFill="1" applyBorder="1"/>
    <xf numFmtId="0" fontId="0" fillId="0" borderId="202" xfId="0" applyBorder="1"/>
    <xf numFmtId="0" fontId="0" fillId="0" borderId="203" xfId="0" applyBorder="1"/>
    <xf numFmtId="0" fontId="0" fillId="0" borderId="204" xfId="0" applyBorder="1"/>
    <xf numFmtId="166" fontId="16" fillId="18" borderId="205" xfId="0" applyNumberFormat="1" applyFont="1" applyFill="1" applyBorder="1"/>
    <xf numFmtId="166" fontId="16" fillId="18" borderId="206" xfId="0" applyNumberFormat="1" applyFont="1" applyFill="1" applyBorder="1"/>
    <xf numFmtId="166" fontId="16" fillId="18" borderId="207" xfId="0" applyNumberFormat="1" applyFont="1" applyFill="1" applyBorder="1"/>
    <xf numFmtId="166" fontId="0" fillId="0" borderId="208" xfId="0" applyNumberFormat="1" applyBorder="1"/>
    <xf numFmtId="0" fontId="0" fillId="0" borderId="209" xfId="0" applyBorder="1"/>
    <xf numFmtId="166" fontId="0" fillId="0" borderId="210" xfId="0" applyNumberFormat="1" applyBorder="1"/>
    <xf numFmtId="166" fontId="0" fillId="0" borderId="211" xfId="0" applyNumberFormat="1" applyBorder="1"/>
    <xf numFmtId="166" fontId="0" fillId="0" borderId="212" xfId="0" applyNumberFormat="1" applyBorder="1"/>
    <xf numFmtId="166" fontId="0" fillId="0" borderId="213" xfId="0" applyNumberFormat="1" applyBorder="1"/>
    <xf numFmtId="166" fontId="0" fillId="0" borderId="214" xfId="0" applyNumberFormat="1" applyBorder="1"/>
    <xf numFmtId="166" fontId="0" fillId="0" borderId="215" xfId="0" applyNumberFormat="1" applyBorder="1"/>
    <xf numFmtId="0" fontId="16" fillId="19" borderId="19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/>
    </xf>
    <xf numFmtId="0" fontId="16" fillId="0" borderId="144" xfId="0" applyFont="1" applyBorder="1" applyAlignment="1">
      <alignment horizontal="center"/>
    </xf>
    <xf numFmtId="0" fontId="16" fillId="0" borderId="145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/>
    </xf>
    <xf numFmtId="0" fontId="16" fillId="0" borderId="15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151" xfId="0" applyFont="1" applyBorder="1" applyAlignment="1">
      <alignment horizontal="center"/>
    </xf>
    <xf numFmtId="0" fontId="16" fillId="0" borderId="152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/>
    </xf>
    <xf numFmtId="0" fontId="16" fillId="0" borderId="96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41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0" builtinId="20" customBuiltin="1"/>
    <cellStyle name="Výpočet" xfId="31" builtinId="22" customBuiltin="1"/>
    <cellStyle name="Výstup" xfId="32" builtinId="21" customBuiltin="1"/>
    <cellStyle name="Vysvetľujúci text" xfId="33" builtinId="53" customBuiltin="1"/>
    <cellStyle name="Zlá" xfId="34" builtinId="27" customBuiltin="1"/>
    <cellStyle name="Zvýraznenie1" xfId="35" builtinId="29" customBuiltin="1"/>
    <cellStyle name="Zvýraznenie2" xfId="36" builtinId="33" customBuiltin="1"/>
    <cellStyle name="Zvýraznenie3" xfId="37" builtinId="37" customBuiltin="1"/>
    <cellStyle name="Zvýraznenie4" xfId="38" builtinId="41" customBuiltin="1"/>
    <cellStyle name="Zvýraznenie5" xfId="39" builtinId="45" customBuiltin="1"/>
    <cellStyle name="Zvýraznenie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838200</xdr:colOff>
      <xdr:row>0</xdr:row>
      <xdr:rowOff>60960</xdr:rowOff>
    </xdr:from>
    <xdr:to>
      <xdr:col>8</xdr:col>
      <xdr:colOff>868680</xdr:colOff>
      <xdr:row>1</xdr:row>
      <xdr:rowOff>160020</xdr:rowOff>
    </xdr:to>
    <xdr:sp macro="" textlink="">
      <xdr:nvSpPr>
        <xdr:cNvPr id="1900" name="Text Box 1">
          <a:extLst>
            <a:ext uri="{FF2B5EF4-FFF2-40B4-BE49-F238E27FC236}">
              <a16:creationId xmlns="" xmlns:a16="http://schemas.microsoft.com/office/drawing/2014/main" id="{3C842953-3128-2CBB-6F24-D62B2646415D}"/>
            </a:ext>
          </a:extLst>
        </xdr:cNvPr>
        <xdr:cNvSpPr txBox="1">
          <a:spLocks noChangeArrowheads="1"/>
        </xdr:cNvSpPr>
      </xdr:nvSpPr>
      <xdr:spPr bwMode="auto">
        <a:xfrm>
          <a:off x="9593580" y="60960"/>
          <a:ext cx="89154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838200</xdr:colOff>
      <xdr:row>36</xdr:row>
      <xdr:rowOff>53340</xdr:rowOff>
    </xdr:from>
    <xdr:to>
      <xdr:col>8</xdr:col>
      <xdr:colOff>868680</xdr:colOff>
      <xdr:row>37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C945BB13-E0A8-4E1B-A75F-375AAE88694C}"/>
            </a:ext>
          </a:extLst>
        </xdr:cNvPr>
        <xdr:cNvSpPr txBox="1">
          <a:spLocks noChangeArrowheads="1"/>
        </xdr:cNvSpPr>
      </xdr:nvSpPr>
      <xdr:spPr bwMode="auto">
        <a:xfrm>
          <a:off x="9593580" y="6743700"/>
          <a:ext cx="89154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G41" sqref="G41"/>
    </sheetView>
  </sheetViews>
  <sheetFormatPr defaultRowHeight="12.75" outlineLevelRow="3" x14ac:dyDescent="0.2"/>
  <cols>
    <col min="1" max="1" width="39.7109375" customWidth="1"/>
    <col min="2" max="2" width="12.85546875" customWidth="1"/>
    <col min="3" max="3" width="12.42578125" customWidth="1"/>
    <col min="4" max="4" width="12.7109375" customWidth="1"/>
    <col min="5" max="5" width="14.28515625" customWidth="1"/>
    <col min="6" max="6" width="14.5703125" customWidth="1"/>
    <col min="7" max="7" width="15" customWidth="1"/>
    <col min="8" max="8" width="15.5703125" customWidth="1"/>
    <col min="9" max="9" width="15.7109375" customWidth="1"/>
  </cols>
  <sheetData>
    <row r="1" spans="1:10" ht="26.25" thickTop="1" x14ac:dyDescent="0.2">
      <c r="A1" s="203"/>
      <c r="B1" s="271" t="s">
        <v>168</v>
      </c>
      <c r="C1" s="304" t="s">
        <v>168</v>
      </c>
      <c r="D1" s="288" t="s">
        <v>169</v>
      </c>
      <c r="E1" s="318" t="s">
        <v>212</v>
      </c>
      <c r="F1" s="336" t="s">
        <v>170</v>
      </c>
      <c r="G1" s="387" t="s">
        <v>170</v>
      </c>
      <c r="H1" s="337" t="s">
        <v>170</v>
      </c>
      <c r="I1" s="259"/>
    </row>
    <row r="2" spans="1:10" x14ac:dyDescent="0.2">
      <c r="A2" s="174"/>
      <c r="B2" s="272" t="s">
        <v>171</v>
      </c>
      <c r="C2" s="305" t="s">
        <v>172</v>
      </c>
      <c r="D2" s="273">
        <v>2023</v>
      </c>
      <c r="E2" s="319" t="s">
        <v>246</v>
      </c>
      <c r="F2" s="273" t="s">
        <v>173</v>
      </c>
      <c r="G2" s="355" t="s">
        <v>174</v>
      </c>
      <c r="H2" s="338" t="s">
        <v>247</v>
      </c>
      <c r="I2" s="199"/>
    </row>
    <row r="3" spans="1:10" ht="15.75" x14ac:dyDescent="0.25">
      <c r="A3" s="248" t="s">
        <v>231</v>
      </c>
      <c r="B3" s="274">
        <f>B4+B8+B9</f>
        <v>689536</v>
      </c>
      <c r="C3" s="306">
        <f t="shared" ref="C3:H3" si="0">C4+C8+C9</f>
        <v>765130</v>
      </c>
      <c r="D3" s="289">
        <f t="shared" si="0"/>
        <v>796089</v>
      </c>
      <c r="E3" s="320">
        <f t="shared" si="0"/>
        <v>933986</v>
      </c>
      <c r="F3" s="289">
        <f t="shared" si="0"/>
        <v>980167</v>
      </c>
      <c r="G3" s="249">
        <f t="shared" si="0"/>
        <v>963947</v>
      </c>
      <c r="H3" s="339">
        <f t="shared" si="0"/>
        <v>966785</v>
      </c>
      <c r="I3" s="260"/>
    </row>
    <row r="4" spans="1:10" ht="15" x14ac:dyDescent="0.25">
      <c r="A4" s="174" t="s">
        <v>175</v>
      </c>
      <c r="B4" s="251">
        <f>B5+B6+B7</f>
        <v>348416</v>
      </c>
      <c r="C4" s="307">
        <f t="shared" ref="C4:H4" si="1">C5+C6+C7</f>
        <v>379893</v>
      </c>
      <c r="D4" s="290">
        <f t="shared" si="1"/>
        <v>388341</v>
      </c>
      <c r="E4" s="321">
        <f t="shared" si="1"/>
        <v>411170</v>
      </c>
      <c r="F4" s="290">
        <f t="shared" si="1"/>
        <v>418483</v>
      </c>
      <c r="G4" s="209">
        <f t="shared" si="1"/>
        <v>427139</v>
      </c>
      <c r="H4" s="340">
        <f t="shared" si="1"/>
        <v>435265</v>
      </c>
      <c r="I4" s="261"/>
      <c r="J4" s="189" t="s">
        <v>176</v>
      </c>
    </row>
    <row r="5" spans="1:10" ht="15" hidden="1" outlineLevel="1" x14ac:dyDescent="0.25">
      <c r="A5" s="204" t="s">
        <v>177</v>
      </c>
      <c r="B5" s="275">
        <f>'Príjmy bežné'!B5</f>
        <v>298997</v>
      </c>
      <c r="C5" s="190">
        <f>'Príjmy bežné'!C5</f>
        <v>328984</v>
      </c>
      <c r="D5" s="291">
        <f>'Príjmy bežné'!D5</f>
        <v>335896</v>
      </c>
      <c r="E5" s="322">
        <f>'Príjmy bežné'!E5</f>
        <v>359687</v>
      </c>
      <c r="F5" s="291">
        <f>'Príjmy bežné'!F5</f>
        <v>366385</v>
      </c>
      <c r="G5" s="210">
        <f>'Príjmy bežné'!G5</f>
        <v>373568</v>
      </c>
      <c r="H5" s="341">
        <f>'Príjmy bežné'!H5</f>
        <v>381689</v>
      </c>
      <c r="I5" s="262"/>
      <c r="J5" s="191" t="s">
        <v>178</v>
      </c>
    </row>
    <row r="6" spans="1:10" ht="15" hidden="1" outlineLevel="1" x14ac:dyDescent="0.25">
      <c r="A6" s="204" t="s">
        <v>179</v>
      </c>
      <c r="B6" s="275">
        <f>'Príjmy bežné'!B6</f>
        <v>23266</v>
      </c>
      <c r="C6" s="190">
        <f>'Príjmy bežné'!C6</f>
        <v>23636</v>
      </c>
      <c r="D6" s="291">
        <f>'Príjmy bežné'!D6</f>
        <v>23545</v>
      </c>
      <c r="E6" s="322">
        <f>'Príjmy bežné'!E6</f>
        <v>23583</v>
      </c>
      <c r="F6" s="291">
        <f>'Príjmy bežné'!F6</f>
        <v>23761</v>
      </c>
      <c r="G6" s="210">
        <f>'Príjmy bežné'!G6</f>
        <v>24627</v>
      </c>
      <c r="H6" s="341">
        <f>'Príjmy bežné'!H6</f>
        <v>24627</v>
      </c>
      <c r="I6" s="262"/>
    </row>
    <row r="7" spans="1:10" ht="15" hidden="1" outlineLevel="1" x14ac:dyDescent="0.25">
      <c r="A7" s="204" t="s">
        <v>180</v>
      </c>
      <c r="B7" s="275">
        <f>'Príjmy bežné'!B9</f>
        <v>26153</v>
      </c>
      <c r="C7" s="190">
        <f>'Príjmy bežné'!C9</f>
        <v>27273</v>
      </c>
      <c r="D7" s="291">
        <f>'Príjmy bežné'!D9</f>
        <v>28900</v>
      </c>
      <c r="E7" s="322">
        <f>'Príjmy bežné'!E9</f>
        <v>27900</v>
      </c>
      <c r="F7" s="291">
        <f>'Príjmy bežné'!F9</f>
        <v>28337</v>
      </c>
      <c r="G7" s="210">
        <f>'Príjmy bežné'!G9</f>
        <v>28944</v>
      </c>
      <c r="H7" s="341">
        <f>'Príjmy bežné'!H9</f>
        <v>28949</v>
      </c>
      <c r="I7" s="262"/>
    </row>
    <row r="8" spans="1:10" collapsed="1" x14ac:dyDescent="0.2">
      <c r="A8" s="174" t="s">
        <v>181</v>
      </c>
      <c r="B8" s="252">
        <f>'Príjmy bežné'!B13+'Príjmy bežné'!B20+'Príjmy bežné'!B22+'Príjmy bežné'!B29</f>
        <v>20162</v>
      </c>
      <c r="C8" s="192">
        <f>'Príjmy bežné'!C13+'Príjmy bežné'!C20+'Príjmy bežné'!C22+'Príjmy bežné'!C29</f>
        <v>14449</v>
      </c>
      <c r="D8" s="292">
        <f>'Príjmy bežné'!D13+'Príjmy bežné'!D20+'Príjmy bežné'!D22+'Príjmy bežné'!D29</f>
        <v>16705</v>
      </c>
      <c r="E8" s="323">
        <f>'Príjmy bežné'!E13+'Príjmy bežné'!E20+'Príjmy bežné'!E22+'Príjmy bežné'!E29</f>
        <v>19154</v>
      </c>
      <c r="F8" s="292">
        <f>'Príjmy bežné'!F13+'Príjmy bežné'!F20+'Príjmy bežné'!F22+'Príjmy bežné'!F29</f>
        <v>72934</v>
      </c>
      <c r="G8" s="211">
        <f>'Príjmy bežné'!G13+'Príjmy bežné'!G20+'Príjmy bežné'!G22+'Príjmy bežné'!G29</f>
        <v>72514</v>
      </c>
      <c r="H8" s="342">
        <f>'Príjmy bežné'!H13+'Príjmy bežné'!H20+'Príjmy bežné'!H22+'Príjmy bežné'!H29</f>
        <v>70623</v>
      </c>
      <c r="I8" s="201"/>
    </row>
    <row r="9" spans="1:10" x14ac:dyDescent="0.2">
      <c r="A9" s="174" t="s">
        <v>182</v>
      </c>
      <c r="B9" s="252">
        <f>'Príjmy bežné'!B31</f>
        <v>320958</v>
      </c>
      <c r="C9" s="192">
        <f>'Príjmy bežné'!C31</f>
        <v>370788</v>
      </c>
      <c r="D9" s="292">
        <f>'Príjmy bežné'!D31</f>
        <v>391043</v>
      </c>
      <c r="E9" s="323">
        <f>'Príjmy bežné'!E31</f>
        <v>503662</v>
      </c>
      <c r="F9" s="292">
        <f>'Príjmy bežné'!F31</f>
        <v>488750</v>
      </c>
      <c r="G9" s="211">
        <f>'Príjmy bežné'!G31</f>
        <v>464294</v>
      </c>
      <c r="H9" s="342">
        <f>'Príjmy bežné'!H31</f>
        <v>460897</v>
      </c>
      <c r="I9" s="201"/>
    </row>
    <row r="10" spans="1:10" ht="15.75" x14ac:dyDescent="0.25">
      <c r="A10" s="257" t="s">
        <v>232</v>
      </c>
      <c r="B10" s="276">
        <f>B11+B12</f>
        <v>89267</v>
      </c>
      <c r="C10" s="308">
        <f t="shared" ref="C10:H10" si="2">C11+C12</f>
        <v>46684</v>
      </c>
      <c r="D10" s="293">
        <f t="shared" si="2"/>
        <v>18972</v>
      </c>
      <c r="E10" s="320">
        <f t="shared" si="2"/>
        <v>19971</v>
      </c>
      <c r="F10" s="293">
        <f t="shared" si="2"/>
        <v>488013</v>
      </c>
      <c r="G10" s="258">
        <f t="shared" si="2"/>
        <v>0</v>
      </c>
      <c r="H10" s="343">
        <f t="shared" si="2"/>
        <v>0</v>
      </c>
      <c r="I10" s="260"/>
    </row>
    <row r="11" spans="1:10" x14ac:dyDescent="0.2">
      <c r="A11" s="88" t="s">
        <v>183</v>
      </c>
      <c r="B11" s="252">
        <f>'Príjmy kapitálové'!B4</f>
        <v>0</v>
      </c>
      <c r="C11" s="192">
        <f>'Príjmy kapitálové'!C4</f>
        <v>0</v>
      </c>
      <c r="D11" s="292">
        <f>'Príjmy kapitálové'!D4</f>
        <v>0</v>
      </c>
      <c r="E11" s="323">
        <f>'Príjmy kapitálové'!E4</f>
        <v>0</v>
      </c>
      <c r="F11" s="292">
        <f>'Príjmy kapitálové'!F4</f>
        <v>830</v>
      </c>
      <c r="G11" s="211">
        <f>'Príjmy kapitálové'!G4</f>
        <v>0</v>
      </c>
      <c r="H11" s="344">
        <f>'Príjmy kapitálové'!H4</f>
        <v>0</v>
      </c>
      <c r="I11" s="201"/>
    </row>
    <row r="12" spans="1:10" x14ac:dyDescent="0.2">
      <c r="A12" s="174" t="s">
        <v>182</v>
      </c>
      <c r="B12" s="252">
        <f>'Príjmy kapitálové'!B5+'Príjmy kapitálové'!B6+'Príjmy kapitálové'!B7+'Príjmy kapitálové'!B8+'Príjmy kapitálové'!B10+'Príjmy kapitálové'!B11</f>
        <v>89267</v>
      </c>
      <c r="C12" s="192">
        <f>'Príjmy kapitálové'!C5+'Príjmy kapitálové'!C6+'Príjmy kapitálové'!C7+'Príjmy kapitálové'!C8+'Príjmy kapitálové'!C10+'Príjmy kapitálové'!C11</f>
        <v>46684</v>
      </c>
      <c r="D12" s="292">
        <f>'Príjmy kapitálové'!D5+'Príjmy kapitálové'!D6+'Príjmy kapitálové'!D7+'Príjmy kapitálové'!D8+'Príjmy kapitálové'!D10+'Príjmy kapitálové'!D11</f>
        <v>18972</v>
      </c>
      <c r="E12" s="323">
        <f>'Príjmy kapitálové'!E5+'Príjmy kapitálové'!E6+'Príjmy kapitálové'!E7+'Príjmy kapitálové'!E8+'Príjmy kapitálové'!E10+'Príjmy kapitálové'!E11</f>
        <v>19971</v>
      </c>
      <c r="F12" s="292">
        <f>'Príjmy kapitálové'!F5+'Príjmy kapitálové'!F6+'Príjmy kapitálové'!F7+'Príjmy kapitálové'!F8+'Príjmy kapitálové'!F9+'Príjmy kapitálové'!F10+'Príjmy kapitálové'!F11</f>
        <v>487183</v>
      </c>
      <c r="G12" s="211">
        <f>'Príjmy kapitálové'!G5+'Príjmy kapitálové'!G6+'Príjmy kapitálové'!G7+'Príjmy kapitálové'!G8+'Príjmy kapitálové'!G10+'Príjmy kapitálové'!G11</f>
        <v>0</v>
      </c>
      <c r="H12" s="342">
        <f>'Príjmy kapitálové'!H5+'Príjmy kapitálové'!H6+'Príjmy kapitálové'!H7+'Príjmy kapitálové'!H8+'Príjmy kapitálové'!H10+'Príjmy kapitálové'!H11</f>
        <v>0</v>
      </c>
      <c r="I12" s="201"/>
    </row>
    <row r="13" spans="1:10" ht="15.75" x14ac:dyDescent="0.25">
      <c r="A13" s="257" t="s">
        <v>233</v>
      </c>
      <c r="B13" s="276">
        <f>B14+B15</f>
        <v>48989</v>
      </c>
      <c r="C13" s="308">
        <f t="shared" ref="C13:H13" si="3">C14+C15</f>
        <v>61878</v>
      </c>
      <c r="D13" s="293">
        <f t="shared" si="3"/>
        <v>87532</v>
      </c>
      <c r="E13" s="320">
        <f t="shared" si="3"/>
        <v>820205</v>
      </c>
      <c r="F13" s="293">
        <f t="shared" si="3"/>
        <v>58189</v>
      </c>
      <c r="G13" s="258">
        <f t="shared" si="3"/>
        <v>57703</v>
      </c>
      <c r="H13" s="343">
        <f t="shared" si="3"/>
        <v>52839</v>
      </c>
      <c r="I13" s="260"/>
    </row>
    <row r="14" spans="1:10" ht="14.45" customHeight="1" x14ac:dyDescent="0.2">
      <c r="A14" s="358" t="s">
        <v>184</v>
      </c>
      <c r="B14" s="277">
        <f>'Príjmové operácie'!B4+'Príjmové operácie'!B5+'Príjmové operácie'!B6</f>
        <v>48989</v>
      </c>
      <c r="C14" s="309">
        <f>'Príjmové operácie'!C4+'Príjmové operácie'!C5+'Príjmové operácie'!C6</f>
        <v>61878</v>
      </c>
      <c r="D14" s="294">
        <f>'Príjmové operácie'!D4+'Príjmové operácie'!D5+'Príjmové operácie'!D6</f>
        <v>37532</v>
      </c>
      <c r="E14" s="324">
        <f>'Príjmové operácie'!E4+'Príjmové operácie'!E5+'Príjmové operácie'!E6+'Príjmové operácie'!E7</f>
        <v>104885</v>
      </c>
      <c r="F14" s="294">
        <f>'Príjmové operácie'!F4+'Príjmové operácie'!F5+'Príjmové operácie'!F6+'Príjmové operácie'!F7</f>
        <v>58189</v>
      </c>
      <c r="G14" s="212">
        <f>'Príjmové operácie'!G4+'Príjmové operácie'!G5+'Príjmové operácie'!G6</f>
        <v>57703</v>
      </c>
      <c r="H14" s="345">
        <f>'Príjmové operácie'!H4+'Príjmové operácie'!H5+'Príjmové operácie'!H6</f>
        <v>52839</v>
      </c>
      <c r="I14" s="263"/>
      <c r="J14" s="193"/>
    </row>
    <row r="15" spans="1:10" ht="13.5" thickBot="1" x14ac:dyDescent="0.25">
      <c r="A15" s="359" t="s">
        <v>185</v>
      </c>
      <c r="B15" s="278">
        <f>'Príjmové operácie'!B8+'Príjmové operácie'!B9</f>
        <v>0</v>
      </c>
      <c r="C15" s="310">
        <f>'Príjmové operácie'!C8+'Príjmové operácie'!C9</f>
        <v>0</v>
      </c>
      <c r="D15" s="295">
        <f>'Príjmové operácie'!D8+'Príjmové operácie'!D9</f>
        <v>50000</v>
      </c>
      <c r="E15" s="325">
        <f>'Príjmové operácie'!E8+'Príjmové operácie'!E9</f>
        <v>715320</v>
      </c>
      <c r="F15" s="295">
        <f>'Príjmové operácie'!F8+'Príjmové operácie'!F9</f>
        <v>0</v>
      </c>
      <c r="G15" s="213">
        <f>'Príjmové operácie'!G8+'Príjmové operácie'!G9</f>
        <v>0</v>
      </c>
      <c r="H15" s="346">
        <f>'Príjmové operácie'!H8+'Príjmové operácie'!H9</f>
        <v>0</v>
      </c>
      <c r="I15" s="201"/>
    </row>
    <row r="16" spans="1:10" ht="17.25" thickTop="1" thickBot="1" x14ac:dyDescent="0.3">
      <c r="A16" s="269" t="s">
        <v>186</v>
      </c>
      <c r="B16" s="279">
        <f>B3+B10+B13</f>
        <v>827792</v>
      </c>
      <c r="C16" s="311">
        <f t="shared" ref="C16:H16" si="4">C3+C10+C13</f>
        <v>873692</v>
      </c>
      <c r="D16" s="296">
        <f t="shared" si="4"/>
        <v>902593</v>
      </c>
      <c r="E16" s="326">
        <f t="shared" si="4"/>
        <v>1774162</v>
      </c>
      <c r="F16" s="296">
        <f t="shared" si="4"/>
        <v>1526369</v>
      </c>
      <c r="G16" s="214">
        <f t="shared" si="4"/>
        <v>1021650</v>
      </c>
      <c r="H16" s="347">
        <f t="shared" si="4"/>
        <v>1019624</v>
      </c>
      <c r="I16" s="264"/>
    </row>
    <row r="17" spans="1:10" ht="13.5" thickTop="1" x14ac:dyDescent="0.2">
      <c r="A17" s="200"/>
      <c r="B17" s="215"/>
      <c r="C17" s="312"/>
      <c r="D17" s="201"/>
      <c r="E17" s="327"/>
      <c r="F17" s="201"/>
      <c r="G17" s="356"/>
      <c r="H17" s="202"/>
      <c r="I17" s="201"/>
    </row>
    <row r="18" spans="1:10" ht="15.75" x14ac:dyDescent="0.25">
      <c r="A18" s="250" t="s">
        <v>234</v>
      </c>
      <c r="B18" s="280">
        <f>B19</f>
        <v>638566</v>
      </c>
      <c r="C18" s="313">
        <f t="shared" ref="C18:H18" si="5">C19</f>
        <v>742635</v>
      </c>
      <c r="D18" s="280">
        <f t="shared" si="5"/>
        <v>758202</v>
      </c>
      <c r="E18" s="328">
        <f t="shared" si="5"/>
        <v>932190</v>
      </c>
      <c r="F18" s="280">
        <f t="shared" si="5"/>
        <v>921531</v>
      </c>
      <c r="G18" s="357">
        <f t="shared" si="5"/>
        <v>834231</v>
      </c>
      <c r="H18" s="348">
        <f t="shared" si="5"/>
        <v>831259</v>
      </c>
      <c r="I18" s="265"/>
    </row>
    <row r="19" spans="1:10" ht="15" x14ac:dyDescent="0.25">
      <c r="A19" s="88" t="s">
        <v>187</v>
      </c>
      <c r="B19" s="281">
        <f>'Výdavky bežné'!B3</f>
        <v>638566</v>
      </c>
      <c r="C19" s="314">
        <f>'Výdavky bežné'!C3</f>
        <v>742635</v>
      </c>
      <c r="D19" s="297">
        <f>'Výdavky bežné'!D3</f>
        <v>758202</v>
      </c>
      <c r="E19" s="329">
        <f>'Výdavky bežné'!E3</f>
        <v>932190</v>
      </c>
      <c r="F19" s="297">
        <f>'Výdavky bežné'!F3</f>
        <v>921531</v>
      </c>
      <c r="G19" s="216">
        <f>'Výdavky bežné'!G3</f>
        <v>834231</v>
      </c>
      <c r="H19" s="344">
        <f>'Výdavky bežné'!H3</f>
        <v>831259</v>
      </c>
      <c r="I19" s="201"/>
      <c r="J19" s="189" t="s">
        <v>176</v>
      </c>
    </row>
    <row r="20" spans="1:10" ht="15" hidden="1" outlineLevel="1" x14ac:dyDescent="0.25">
      <c r="A20" s="205" t="s">
        <v>188</v>
      </c>
      <c r="B20" s="282"/>
      <c r="C20" s="194"/>
      <c r="D20" s="298"/>
      <c r="E20" s="330"/>
      <c r="F20" s="298"/>
      <c r="G20" s="217"/>
      <c r="H20" s="349"/>
      <c r="I20" s="262"/>
      <c r="J20" s="191" t="s">
        <v>178</v>
      </c>
    </row>
    <row r="21" spans="1:10" ht="15" hidden="1" outlineLevel="1" x14ac:dyDescent="0.25">
      <c r="A21" s="205" t="s">
        <v>189</v>
      </c>
      <c r="B21" s="282"/>
      <c r="C21" s="194"/>
      <c r="D21" s="298"/>
      <c r="E21" s="330"/>
      <c r="F21" s="298"/>
      <c r="G21" s="217"/>
      <c r="H21" s="349"/>
      <c r="I21" s="262"/>
      <c r="J21" s="189"/>
    </row>
    <row r="22" spans="1:10" ht="15" hidden="1" outlineLevel="1" x14ac:dyDescent="0.25">
      <c r="A22" s="205" t="s">
        <v>190</v>
      </c>
      <c r="B22" s="282"/>
      <c r="C22" s="194"/>
      <c r="D22" s="298"/>
      <c r="E22" s="330"/>
      <c r="F22" s="298"/>
      <c r="G22" s="217"/>
      <c r="H22" s="349"/>
      <c r="I22" s="262"/>
      <c r="J22" s="189"/>
    </row>
    <row r="23" spans="1:10" ht="15" hidden="1" outlineLevel="2" x14ac:dyDescent="0.25">
      <c r="A23" s="206" t="s">
        <v>191</v>
      </c>
      <c r="B23" s="283"/>
      <c r="C23" s="195"/>
      <c r="D23" s="299"/>
      <c r="E23" s="331"/>
      <c r="F23" s="299"/>
      <c r="G23" s="218"/>
      <c r="H23" s="350"/>
      <c r="I23" s="266"/>
      <c r="J23" s="196" t="s">
        <v>192</v>
      </c>
    </row>
    <row r="24" spans="1:10" ht="15" hidden="1" outlineLevel="3" x14ac:dyDescent="0.25">
      <c r="A24" s="207" t="s">
        <v>193</v>
      </c>
      <c r="B24" s="284"/>
      <c r="C24" s="197"/>
      <c r="D24" s="300"/>
      <c r="E24" s="332"/>
      <c r="F24" s="300"/>
      <c r="G24" s="219"/>
      <c r="H24" s="351"/>
      <c r="I24" s="267"/>
      <c r="J24" s="198" t="s">
        <v>194</v>
      </c>
    </row>
    <row r="25" spans="1:10" ht="15" hidden="1" outlineLevel="3" x14ac:dyDescent="0.25">
      <c r="A25" s="208" t="s">
        <v>195</v>
      </c>
      <c r="B25" s="284"/>
      <c r="C25" s="197"/>
      <c r="D25" s="300"/>
      <c r="E25" s="332"/>
      <c r="F25" s="300"/>
      <c r="G25" s="219"/>
      <c r="H25" s="351"/>
      <c r="I25" s="267"/>
    </row>
    <row r="26" spans="1:10" ht="15" hidden="1" outlineLevel="2" x14ac:dyDescent="0.25">
      <c r="A26" s="206" t="s">
        <v>196</v>
      </c>
      <c r="B26" s="283"/>
      <c r="C26" s="195"/>
      <c r="D26" s="299"/>
      <c r="E26" s="331"/>
      <c r="F26" s="299"/>
      <c r="G26" s="218"/>
      <c r="H26" s="350"/>
      <c r="I26" s="266"/>
    </row>
    <row r="27" spans="1:10" ht="15" hidden="1" outlineLevel="2" x14ac:dyDescent="0.25">
      <c r="A27" s="206" t="s">
        <v>197</v>
      </c>
      <c r="B27" s="283"/>
      <c r="C27" s="195"/>
      <c r="D27" s="299"/>
      <c r="E27" s="331"/>
      <c r="F27" s="299"/>
      <c r="G27" s="218"/>
      <c r="H27" s="350"/>
      <c r="I27" s="266"/>
      <c r="J27" s="196" t="s">
        <v>192</v>
      </c>
    </row>
    <row r="28" spans="1:10" ht="15" hidden="1" outlineLevel="3" x14ac:dyDescent="0.25">
      <c r="A28" s="207" t="s">
        <v>198</v>
      </c>
      <c r="B28" s="284"/>
      <c r="C28" s="197"/>
      <c r="D28" s="300"/>
      <c r="E28" s="332"/>
      <c r="F28" s="300"/>
      <c r="G28" s="219"/>
      <c r="H28" s="351"/>
      <c r="I28" s="267"/>
      <c r="J28" s="198" t="s">
        <v>194</v>
      </c>
    </row>
    <row r="29" spans="1:10" ht="15" hidden="1" outlineLevel="3" x14ac:dyDescent="0.25">
      <c r="A29" s="207" t="s">
        <v>199</v>
      </c>
      <c r="B29" s="284"/>
      <c r="C29" s="197"/>
      <c r="D29" s="300"/>
      <c r="E29" s="332"/>
      <c r="F29" s="300"/>
      <c r="G29" s="219"/>
      <c r="H29" s="351"/>
      <c r="I29" s="267"/>
    </row>
    <row r="30" spans="1:10" ht="15" hidden="1" outlineLevel="3" x14ac:dyDescent="0.25">
      <c r="A30" s="207" t="s">
        <v>200</v>
      </c>
      <c r="B30" s="284"/>
      <c r="C30" s="197"/>
      <c r="D30" s="300"/>
      <c r="E30" s="332"/>
      <c r="F30" s="300"/>
      <c r="G30" s="219"/>
      <c r="H30" s="351"/>
      <c r="I30" s="267"/>
    </row>
    <row r="31" spans="1:10" ht="15" hidden="1" outlineLevel="3" x14ac:dyDescent="0.25">
      <c r="A31" s="207" t="s">
        <v>201</v>
      </c>
      <c r="B31" s="284"/>
      <c r="C31" s="197"/>
      <c r="D31" s="300"/>
      <c r="E31" s="332"/>
      <c r="F31" s="300"/>
      <c r="G31" s="219"/>
      <c r="H31" s="351"/>
      <c r="I31" s="267"/>
    </row>
    <row r="32" spans="1:10" ht="15" hidden="1" outlineLevel="2" x14ac:dyDescent="0.25">
      <c r="A32" s="206" t="s">
        <v>202</v>
      </c>
      <c r="B32" s="283"/>
      <c r="C32" s="195"/>
      <c r="D32" s="299"/>
      <c r="E32" s="331"/>
      <c r="F32" s="299"/>
      <c r="G32" s="218"/>
      <c r="H32" s="350"/>
      <c r="I32" s="266"/>
    </row>
    <row r="33" spans="1:9" ht="15" hidden="1" outlineLevel="2" x14ac:dyDescent="0.25">
      <c r="A33" s="206" t="s">
        <v>203</v>
      </c>
      <c r="B33" s="283"/>
      <c r="C33" s="195"/>
      <c r="D33" s="299"/>
      <c r="E33" s="331"/>
      <c r="F33" s="299"/>
      <c r="G33" s="218"/>
      <c r="H33" s="350"/>
      <c r="I33" s="266"/>
    </row>
    <row r="34" spans="1:9" ht="15" hidden="1" outlineLevel="2" x14ac:dyDescent="0.25">
      <c r="A34" s="206" t="s">
        <v>204</v>
      </c>
      <c r="B34" s="283"/>
      <c r="C34" s="195"/>
      <c r="D34" s="299"/>
      <c r="E34" s="331"/>
      <c r="F34" s="299"/>
      <c r="G34" s="218"/>
      <c r="H34" s="350"/>
      <c r="I34" s="266"/>
    </row>
    <row r="35" spans="1:9" ht="15" hidden="1" outlineLevel="2" x14ac:dyDescent="0.25">
      <c r="A35" s="206" t="s">
        <v>205</v>
      </c>
      <c r="B35" s="283"/>
      <c r="C35" s="195"/>
      <c r="D35" s="299"/>
      <c r="E35" s="331"/>
      <c r="F35" s="299"/>
      <c r="G35" s="218"/>
      <c r="H35" s="350"/>
      <c r="I35" s="266"/>
    </row>
    <row r="36" spans="1:9" ht="15" hidden="1" outlineLevel="1" x14ac:dyDescent="0.25">
      <c r="A36" s="205" t="s">
        <v>206</v>
      </c>
      <c r="B36" s="282"/>
      <c r="C36" s="194"/>
      <c r="D36" s="298"/>
      <c r="E36" s="330"/>
      <c r="F36" s="298"/>
      <c r="G36" s="217"/>
      <c r="H36" s="349"/>
      <c r="I36" s="262"/>
    </row>
    <row r="37" spans="1:9" ht="15" hidden="1" outlineLevel="1" x14ac:dyDescent="0.25">
      <c r="A37" s="205" t="s">
        <v>207</v>
      </c>
      <c r="B37" s="282"/>
      <c r="C37" s="194"/>
      <c r="D37" s="298"/>
      <c r="E37" s="330"/>
      <c r="F37" s="298"/>
      <c r="G37" s="217"/>
      <c r="H37" s="349"/>
      <c r="I37" s="262"/>
    </row>
    <row r="38" spans="1:9" ht="15.75" collapsed="1" x14ac:dyDescent="0.25">
      <c r="A38" s="253" t="s">
        <v>235</v>
      </c>
      <c r="B38" s="285">
        <f>B39</f>
        <v>31979</v>
      </c>
      <c r="C38" s="315">
        <f t="shared" ref="C38:H38" si="6">C39</f>
        <v>154031</v>
      </c>
      <c r="D38" s="301">
        <f t="shared" si="6"/>
        <v>56500</v>
      </c>
      <c r="E38" s="333">
        <f t="shared" si="6"/>
        <v>752958</v>
      </c>
      <c r="F38" s="301">
        <f t="shared" si="6"/>
        <v>539144</v>
      </c>
      <c r="G38" s="256">
        <f t="shared" si="6"/>
        <v>40400</v>
      </c>
      <c r="H38" s="352">
        <f t="shared" si="6"/>
        <v>13120</v>
      </c>
      <c r="I38" s="268"/>
    </row>
    <row r="39" spans="1:9" x14ac:dyDescent="0.2">
      <c r="A39" s="88" t="s">
        <v>208</v>
      </c>
      <c r="B39" s="281">
        <f>'Výdavky kapitálové'!B3</f>
        <v>31979</v>
      </c>
      <c r="C39" s="314">
        <f>'Výdavky kapitálové'!C3</f>
        <v>154031</v>
      </c>
      <c r="D39" s="297">
        <f>'Výdavky kapitálové'!D3</f>
        <v>56500</v>
      </c>
      <c r="E39" s="329">
        <f>'Výdavky kapitálové'!E3</f>
        <v>752958</v>
      </c>
      <c r="F39" s="297">
        <f>'Výdavky kapitálové'!F3</f>
        <v>539144</v>
      </c>
      <c r="G39" s="216">
        <f>'Výdavky kapitálové'!G3</f>
        <v>40400</v>
      </c>
      <c r="H39" s="344">
        <f>'Výdavky kapitálové'!H3</f>
        <v>13120</v>
      </c>
      <c r="I39" s="201"/>
    </row>
    <row r="40" spans="1:9" ht="15.75" x14ac:dyDescent="0.25">
      <c r="A40" s="254" t="s">
        <v>236</v>
      </c>
      <c r="B40" s="286">
        <f>B41</f>
        <v>0</v>
      </c>
      <c r="C40" s="316">
        <f t="shared" ref="C40:H40" si="7">C41</f>
        <v>0</v>
      </c>
      <c r="D40" s="302">
        <f t="shared" si="7"/>
        <v>0</v>
      </c>
      <c r="E40" s="334">
        <f t="shared" si="7"/>
        <v>0</v>
      </c>
      <c r="F40" s="302">
        <f t="shared" si="7"/>
        <v>24565</v>
      </c>
      <c r="G40" s="255">
        <f t="shared" si="7"/>
        <v>24565</v>
      </c>
      <c r="H40" s="353">
        <f t="shared" si="7"/>
        <v>24265</v>
      </c>
      <c r="I40" s="265"/>
    </row>
    <row r="41" spans="1:9" ht="13.5" thickBot="1" x14ac:dyDescent="0.25">
      <c r="A41" s="359" t="s">
        <v>209</v>
      </c>
      <c r="B41" s="278">
        <f>'Výdavkové operácie'!B3</f>
        <v>0</v>
      </c>
      <c r="C41" s="310">
        <f>'Výdavkové operácie'!C3</f>
        <v>0</v>
      </c>
      <c r="D41" s="295">
        <f>'Výdavkové operácie'!D3</f>
        <v>0</v>
      </c>
      <c r="E41" s="325">
        <f>'Výdavkové operácie'!E3</f>
        <v>0</v>
      </c>
      <c r="F41" s="295">
        <f>'Výdavkové operácie'!F3</f>
        <v>24565</v>
      </c>
      <c r="G41" s="213">
        <f>'Výdavkové operácie'!G3</f>
        <v>24565</v>
      </c>
      <c r="H41" s="346">
        <f>'Výdavkové operácie'!H3</f>
        <v>24265</v>
      </c>
      <c r="I41" s="201"/>
    </row>
    <row r="42" spans="1:9" ht="17.25" thickTop="1" thickBot="1" x14ac:dyDescent="0.3">
      <c r="A42" s="269" t="s">
        <v>210</v>
      </c>
      <c r="B42" s="279">
        <f>B41+B39+B18</f>
        <v>670545</v>
      </c>
      <c r="C42" s="311">
        <f t="shared" ref="C42:H42" si="8">C41+C39+C18</f>
        <v>896666</v>
      </c>
      <c r="D42" s="296">
        <f t="shared" si="8"/>
        <v>814702</v>
      </c>
      <c r="E42" s="326">
        <f t="shared" si="8"/>
        <v>1685148</v>
      </c>
      <c r="F42" s="296">
        <f t="shared" si="8"/>
        <v>1485240</v>
      </c>
      <c r="G42" s="214">
        <f t="shared" si="8"/>
        <v>899196</v>
      </c>
      <c r="H42" s="347">
        <f t="shared" si="8"/>
        <v>868644</v>
      </c>
      <c r="I42" s="264"/>
    </row>
    <row r="43" spans="1:9" ht="14.25" thickTop="1" thickBot="1" x14ac:dyDescent="0.25">
      <c r="A43" s="200"/>
      <c r="B43" s="215"/>
      <c r="C43" s="312"/>
      <c r="D43" s="201"/>
      <c r="E43" s="327"/>
      <c r="F43" s="201"/>
      <c r="G43" s="356"/>
      <c r="H43" s="202"/>
      <c r="I43" s="201"/>
    </row>
    <row r="44" spans="1:9" ht="16.5" thickBot="1" x14ac:dyDescent="0.3">
      <c r="A44" s="270" t="s">
        <v>211</v>
      </c>
      <c r="B44" s="287">
        <f>B16-B42</f>
        <v>157247</v>
      </c>
      <c r="C44" s="317">
        <f t="shared" ref="C44:H44" si="9">C16-C42</f>
        <v>-22974</v>
      </c>
      <c r="D44" s="303">
        <f t="shared" si="9"/>
        <v>87891</v>
      </c>
      <c r="E44" s="335">
        <f t="shared" si="9"/>
        <v>89014</v>
      </c>
      <c r="F44" s="303">
        <f t="shared" si="9"/>
        <v>41129</v>
      </c>
      <c r="G44" s="220">
        <f t="shared" si="9"/>
        <v>122454</v>
      </c>
      <c r="H44" s="354">
        <f t="shared" si="9"/>
        <v>150980</v>
      </c>
      <c r="I44" s="264"/>
    </row>
    <row r="45" spans="1:9" ht="13.5" thickTop="1" x14ac:dyDescent="0.2"/>
    <row r="47" spans="1:9" x14ac:dyDescent="0.2">
      <c r="A47" t="s">
        <v>271</v>
      </c>
    </row>
  </sheetData>
  <pageMargins left="0.47244094488188981" right="0.39370078740157483" top="1.1811023622047245" bottom="1.3779527559055118" header="0.31496062992125984" footer="1.0236220472440944"/>
  <pageSetup paperSize="9" orientation="landscape" r:id="rId1"/>
  <headerFooter>
    <oddHeader>&amp;C&amp;"Arial CE,Tučné"&amp;12Rozpočet Obce Dolná Poruba na roky 2024 - 2026 
na úrovni hlavnej kategórie ekonomickej klasifikácie rozpočtovej klasifikácie</oddHeader>
    <oddFooter>&amp;L&amp;"Arial CE,Normálne"Prerokované na finančnej komisii dňa:06.12.2023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91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6" sqref="G16"/>
    </sheetView>
  </sheetViews>
  <sheetFormatPr defaultRowHeight="12.75" x14ac:dyDescent="0.2"/>
  <cols>
    <col min="1" max="1" width="51.85546875" style="1" customWidth="1"/>
    <col min="2" max="2" width="13" customWidth="1"/>
    <col min="3" max="8" width="12.5703125" customWidth="1"/>
    <col min="9" max="9" width="19.140625" customWidth="1"/>
  </cols>
  <sheetData>
    <row r="1" spans="1:8" ht="13.5" thickTop="1" x14ac:dyDescent="0.2">
      <c r="A1" s="388" t="s">
        <v>115</v>
      </c>
      <c r="B1" s="390" t="s">
        <v>116</v>
      </c>
      <c r="C1" s="391"/>
      <c r="D1" s="391"/>
      <c r="E1" s="391"/>
      <c r="F1" s="391"/>
      <c r="G1" s="391"/>
      <c r="H1" s="392"/>
    </row>
    <row r="2" spans="1:8" ht="13.5" thickBot="1" x14ac:dyDescent="0.25">
      <c r="A2" s="389"/>
      <c r="B2" s="176" t="s">
        <v>272</v>
      </c>
      <c r="C2" s="177" t="s">
        <v>273</v>
      </c>
      <c r="D2" s="47" t="s">
        <v>242</v>
      </c>
      <c r="E2" s="47" t="s">
        <v>238</v>
      </c>
      <c r="F2" s="177" t="s">
        <v>97</v>
      </c>
      <c r="G2" s="177" t="s">
        <v>104</v>
      </c>
      <c r="H2" s="178" t="s">
        <v>237</v>
      </c>
    </row>
    <row r="3" spans="1:8" ht="24.75" customHeight="1" thickBot="1" x14ac:dyDescent="0.3">
      <c r="A3" s="173" t="s">
        <v>21</v>
      </c>
      <c r="B3" s="179">
        <f>SUM(B4:B6)</f>
        <v>827792</v>
      </c>
      <c r="C3" s="43">
        <f t="shared" ref="C3:H3" si="0">SUM(C4:C6)</f>
        <v>873692</v>
      </c>
      <c r="D3" s="43">
        <f t="shared" si="0"/>
        <v>902593</v>
      </c>
      <c r="E3" s="43">
        <f t="shared" si="0"/>
        <v>1774162</v>
      </c>
      <c r="F3" s="43">
        <f t="shared" si="0"/>
        <v>1526369</v>
      </c>
      <c r="G3" s="43">
        <f t="shared" si="0"/>
        <v>1021650</v>
      </c>
      <c r="H3" s="44">
        <f t="shared" si="0"/>
        <v>1019624</v>
      </c>
    </row>
    <row r="4" spans="1:8" ht="19.5" customHeight="1" x14ac:dyDescent="0.2">
      <c r="A4" s="200" t="s">
        <v>0</v>
      </c>
      <c r="B4" s="242">
        <f>'Príjmy bežné'!B3</f>
        <v>689536</v>
      </c>
      <c r="C4" s="243">
        <f>'Príjmy bežné'!C3</f>
        <v>765130</v>
      </c>
      <c r="D4" s="243">
        <f>'Príjmy bežné'!D3</f>
        <v>796089</v>
      </c>
      <c r="E4" s="243">
        <f>'Príjmy bežné'!E3</f>
        <v>933986</v>
      </c>
      <c r="F4" s="243">
        <f>'Príjmy bežné'!F3</f>
        <v>980167</v>
      </c>
      <c r="G4" s="243">
        <f>'Príjmy bežné'!G3</f>
        <v>963947</v>
      </c>
      <c r="H4" s="244">
        <f>'Príjmy bežné'!H3</f>
        <v>966785</v>
      </c>
    </row>
    <row r="5" spans="1:8" ht="20.25" customHeight="1" x14ac:dyDescent="0.2">
      <c r="A5" s="88" t="s">
        <v>20</v>
      </c>
      <c r="B5" s="246">
        <f>'Príjmové operácie'!B3</f>
        <v>48989</v>
      </c>
      <c r="C5" s="45">
        <f>'Príjmové operácie'!C3</f>
        <v>61878</v>
      </c>
      <c r="D5" s="45">
        <f>'Príjmové operácie'!D3</f>
        <v>87532</v>
      </c>
      <c r="E5" s="45">
        <f>'Príjmové operácie'!E3</f>
        <v>820205</v>
      </c>
      <c r="F5" s="45">
        <f>'Príjmové operácie'!F3</f>
        <v>58189</v>
      </c>
      <c r="G5" s="45">
        <f>'Príjmové operácie'!G3</f>
        <v>57703</v>
      </c>
      <c r="H5" s="247">
        <f>'Príjmové operácie'!H3</f>
        <v>52839</v>
      </c>
    </row>
    <row r="6" spans="1:8" ht="17.25" customHeight="1" thickBot="1" x14ac:dyDescent="0.25">
      <c r="A6" s="200" t="s">
        <v>64</v>
      </c>
      <c r="B6" s="242">
        <f>'Príjmy kapitálové'!B3</f>
        <v>89267</v>
      </c>
      <c r="C6" s="243">
        <f>'Príjmy kapitálové'!C3</f>
        <v>46684</v>
      </c>
      <c r="D6" s="243">
        <f>'Príjmy kapitálové'!D3</f>
        <v>18972</v>
      </c>
      <c r="E6" s="243">
        <f>'Príjmy kapitálové'!E3</f>
        <v>19971</v>
      </c>
      <c r="F6" s="243">
        <f>'Príjmy kapitálové'!F3</f>
        <v>488013</v>
      </c>
      <c r="G6" s="243">
        <f>'Príjmy kapitálové'!G3</f>
        <v>0</v>
      </c>
      <c r="H6" s="244">
        <f>'Príjmy kapitálové'!H3</f>
        <v>0</v>
      </c>
    </row>
    <row r="7" spans="1:8" ht="19.5" customHeight="1" thickBot="1" x14ac:dyDescent="0.3">
      <c r="A7" s="173" t="s">
        <v>59</v>
      </c>
      <c r="B7" s="186">
        <f>SUM(B8:B10)</f>
        <v>670545</v>
      </c>
      <c r="C7" s="187">
        <f t="shared" ref="C7:H7" si="1">SUM(C8:C10)</f>
        <v>896666</v>
      </c>
      <c r="D7" s="187">
        <f t="shared" si="1"/>
        <v>814702</v>
      </c>
      <c r="E7" s="187">
        <f t="shared" si="1"/>
        <v>1685148</v>
      </c>
      <c r="F7" s="187">
        <f t="shared" si="1"/>
        <v>1485240</v>
      </c>
      <c r="G7" s="187">
        <f t="shared" si="1"/>
        <v>899196</v>
      </c>
      <c r="H7" s="188">
        <f t="shared" si="1"/>
        <v>868644</v>
      </c>
    </row>
    <row r="8" spans="1:8" ht="19.5" customHeight="1" x14ac:dyDescent="0.2">
      <c r="A8" s="200" t="s">
        <v>22</v>
      </c>
      <c r="B8" s="242">
        <f>'Výdavky bežné'!B3</f>
        <v>638566</v>
      </c>
      <c r="C8" s="243">
        <f>'Výdavky bežné'!C3</f>
        <v>742635</v>
      </c>
      <c r="D8" s="243">
        <f>'Výdavky bežné'!D3</f>
        <v>758202</v>
      </c>
      <c r="E8" s="243">
        <f>'Výdavky bežné'!E3</f>
        <v>932190</v>
      </c>
      <c r="F8" s="243">
        <f>'Výdavky bežné'!F3</f>
        <v>921531</v>
      </c>
      <c r="G8" s="243">
        <f>'Výdavky bežné'!G3</f>
        <v>834231</v>
      </c>
      <c r="H8" s="244">
        <f>'Výdavky bežné'!H3</f>
        <v>831259</v>
      </c>
    </row>
    <row r="9" spans="1:8" ht="19.5" customHeight="1" x14ac:dyDescent="0.2">
      <c r="A9" s="88" t="s">
        <v>117</v>
      </c>
      <c r="B9" s="245">
        <f>'Výdavkové operácie'!B3</f>
        <v>0</v>
      </c>
      <c r="C9" s="46">
        <f>'Výdavkové operácie'!C3</f>
        <v>0</v>
      </c>
      <c r="D9" s="46">
        <f>'Výdavkové operácie'!D3</f>
        <v>0</v>
      </c>
      <c r="E9" s="46">
        <f>'Výdavkové operácie'!E3</f>
        <v>0</v>
      </c>
      <c r="F9" s="45">
        <f>'Výdavkové operácie'!F3</f>
        <v>24565</v>
      </c>
      <c r="G9" s="45">
        <f>'Výdavkové operácie'!G3</f>
        <v>24565</v>
      </c>
      <c r="H9" s="247">
        <f>'Výdavkové operácie'!H3</f>
        <v>24265</v>
      </c>
    </row>
    <row r="10" spans="1:8" ht="19.5" customHeight="1" thickBot="1" x14ac:dyDescent="0.25">
      <c r="A10" s="200" t="s">
        <v>58</v>
      </c>
      <c r="B10" s="242">
        <f>'Výdavky kapitálové'!B3</f>
        <v>31979</v>
      </c>
      <c r="C10" s="243">
        <f>'Výdavky kapitálové'!C3</f>
        <v>154031</v>
      </c>
      <c r="D10" s="243">
        <f>'Výdavky kapitálové'!D3</f>
        <v>56500</v>
      </c>
      <c r="E10" s="243">
        <f>'Výdavky kapitálové'!E3</f>
        <v>752958</v>
      </c>
      <c r="F10" s="243">
        <f>'Výdavky kapitálové'!F3</f>
        <v>539144</v>
      </c>
      <c r="G10" s="243">
        <f>'Výdavky kapitálové'!G3</f>
        <v>40400</v>
      </c>
      <c r="H10" s="244">
        <f>'Výdavky kapitálové'!H3</f>
        <v>13120</v>
      </c>
    </row>
    <row r="11" spans="1:8" ht="19.5" customHeight="1" thickBot="1" x14ac:dyDescent="0.3">
      <c r="A11" s="173" t="s">
        <v>121</v>
      </c>
      <c r="B11" s="179">
        <f>SUM(B12:B14)</f>
        <v>157247</v>
      </c>
      <c r="C11" s="43">
        <f t="shared" ref="C11:H11" si="2">SUM(C12:C14)</f>
        <v>-22974</v>
      </c>
      <c r="D11" s="43">
        <f t="shared" si="2"/>
        <v>87891</v>
      </c>
      <c r="E11" s="43">
        <f t="shared" si="2"/>
        <v>89014</v>
      </c>
      <c r="F11" s="43">
        <f t="shared" si="2"/>
        <v>41129</v>
      </c>
      <c r="G11" s="43">
        <f t="shared" si="2"/>
        <v>122454</v>
      </c>
      <c r="H11" s="44">
        <f t="shared" si="2"/>
        <v>150980</v>
      </c>
    </row>
    <row r="12" spans="1:8" ht="19.5" customHeight="1" x14ac:dyDescent="0.2">
      <c r="A12" s="174" t="s">
        <v>118</v>
      </c>
      <c r="B12" s="180">
        <f>B4-B8</f>
        <v>50970</v>
      </c>
      <c r="C12" s="41">
        <f t="shared" ref="C12:H12" si="3">C4-C8</f>
        <v>22495</v>
      </c>
      <c r="D12" s="41">
        <f t="shared" si="3"/>
        <v>37887</v>
      </c>
      <c r="E12" s="41">
        <f t="shared" si="3"/>
        <v>1796</v>
      </c>
      <c r="F12" s="41">
        <f t="shared" si="3"/>
        <v>58636</v>
      </c>
      <c r="G12" s="41">
        <f t="shared" si="3"/>
        <v>129716</v>
      </c>
      <c r="H12" s="42">
        <f t="shared" si="3"/>
        <v>135526</v>
      </c>
    </row>
    <row r="13" spans="1:8" ht="19.5" customHeight="1" x14ac:dyDescent="0.2">
      <c r="A13" s="88" t="s">
        <v>120</v>
      </c>
      <c r="B13" s="132">
        <f>B5-B9</f>
        <v>48989</v>
      </c>
      <c r="C13" s="19">
        <f t="shared" ref="C13:H13" si="4">C5-C9</f>
        <v>61878</v>
      </c>
      <c r="D13" s="19">
        <f t="shared" si="4"/>
        <v>87532</v>
      </c>
      <c r="E13" s="19">
        <f t="shared" si="4"/>
        <v>820205</v>
      </c>
      <c r="F13" s="19">
        <f t="shared" si="4"/>
        <v>33624</v>
      </c>
      <c r="G13" s="19">
        <f t="shared" si="4"/>
        <v>33138</v>
      </c>
      <c r="H13" s="20">
        <f t="shared" si="4"/>
        <v>28574</v>
      </c>
    </row>
    <row r="14" spans="1:8" ht="19.5" customHeight="1" thickBot="1" x14ac:dyDescent="0.25">
      <c r="A14" s="175" t="s">
        <v>119</v>
      </c>
      <c r="B14" s="181">
        <f>B6-B10</f>
        <v>57288</v>
      </c>
      <c r="C14" s="21">
        <f t="shared" ref="C14:H14" si="5">C6-C10</f>
        <v>-107347</v>
      </c>
      <c r="D14" s="21">
        <f t="shared" si="5"/>
        <v>-37528</v>
      </c>
      <c r="E14" s="21">
        <f t="shared" si="5"/>
        <v>-732987</v>
      </c>
      <c r="F14" s="21">
        <f t="shared" si="5"/>
        <v>-51131</v>
      </c>
      <c r="G14" s="21">
        <f t="shared" si="5"/>
        <v>-40400</v>
      </c>
      <c r="H14" s="22">
        <f t="shared" si="5"/>
        <v>-13120</v>
      </c>
    </row>
    <row r="15" spans="1:8" ht="18.75" customHeight="1" thickTop="1" x14ac:dyDescent="0.2">
      <c r="A15" s="4"/>
      <c r="B15" s="6"/>
      <c r="C15" s="6"/>
      <c r="D15" s="6"/>
      <c r="E15" s="6"/>
      <c r="F15" s="6"/>
      <c r="G15" s="6"/>
      <c r="H15" s="6"/>
    </row>
    <row r="16" spans="1:8" ht="18.75" customHeight="1" x14ac:dyDescent="0.2">
      <c r="A16" s="2" t="s">
        <v>113</v>
      </c>
    </row>
    <row r="17" spans="1:4" ht="18.75" customHeight="1" x14ac:dyDescent="0.2">
      <c r="A17" t="s">
        <v>274</v>
      </c>
    </row>
    <row r="18" spans="1:4" ht="21" customHeight="1" x14ac:dyDescent="0.2">
      <c r="A18" t="s">
        <v>275</v>
      </c>
    </row>
    <row r="19" spans="1:4" ht="21.75" customHeight="1" x14ac:dyDescent="0.2">
      <c r="A19" t="s">
        <v>276</v>
      </c>
    </row>
    <row r="20" spans="1:4" ht="21.75" customHeight="1" x14ac:dyDescent="0.2">
      <c r="A20" t="s">
        <v>277</v>
      </c>
    </row>
    <row r="21" spans="1:4" ht="13.5" customHeight="1" x14ac:dyDescent="0.2">
      <c r="A21"/>
    </row>
    <row r="22" spans="1:4" x14ac:dyDescent="0.2">
      <c r="A22"/>
    </row>
    <row r="23" spans="1:4" ht="2.25" customHeight="1" x14ac:dyDescent="0.2">
      <c r="A23"/>
    </row>
    <row r="24" spans="1:4" hidden="1" x14ac:dyDescent="0.2">
      <c r="A24" t="s">
        <v>82</v>
      </c>
      <c r="B24" t="s">
        <v>83</v>
      </c>
    </row>
    <row r="25" spans="1:4" hidden="1" x14ac:dyDescent="0.2">
      <c r="A25"/>
    </row>
    <row r="26" spans="1:4" hidden="1" x14ac:dyDescent="0.2">
      <c r="A26"/>
    </row>
    <row r="27" spans="1:4" hidden="1" x14ac:dyDescent="0.2">
      <c r="A27"/>
    </row>
    <row r="28" spans="1:4" ht="15.75" customHeight="1" x14ac:dyDescent="0.2">
      <c r="A28" s="4" t="s">
        <v>278</v>
      </c>
    </row>
    <row r="29" spans="1:4" ht="27" customHeight="1" x14ac:dyDescent="0.2">
      <c r="A29" t="s">
        <v>67</v>
      </c>
    </row>
    <row r="30" spans="1:4" ht="15.75" customHeight="1" x14ac:dyDescent="0.2">
      <c r="A30" t="s">
        <v>279</v>
      </c>
      <c r="B30" s="3"/>
      <c r="C30" s="3"/>
      <c r="D30" s="3"/>
    </row>
    <row r="31" spans="1:4" ht="11.25" customHeight="1" x14ac:dyDescent="0.2">
      <c r="A31"/>
      <c r="B31" s="3"/>
      <c r="C31" s="3"/>
      <c r="D31" s="3"/>
    </row>
    <row r="32" spans="1:4" ht="20.25" hidden="1" customHeight="1" x14ac:dyDescent="0.2">
      <c r="A32"/>
    </row>
    <row r="33" spans="1:4" ht="8.25" hidden="1" customHeight="1" x14ac:dyDescent="0.2">
      <c r="A33"/>
    </row>
    <row r="34" spans="1:4" ht="0.75" customHeight="1" x14ac:dyDescent="0.2">
      <c r="A34"/>
      <c r="B34" s="3"/>
      <c r="C34" s="3"/>
      <c r="D34" s="3"/>
    </row>
    <row r="35" spans="1:4" ht="17.25" hidden="1" customHeight="1" x14ac:dyDescent="0.2">
      <c r="A35"/>
      <c r="B35" s="3"/>
      <c r="C35" s="3"/>
      <c r="D35" s="3"/>
    </row>
    <row r="36" spans="1:4" ht="20.25" customHeight="1" x14ac:dyDescent="0.2">
      <c r="A36" t="s">
        <v>68</v>
      </c>
      <c r="B36" s="3"/>
      <c r="C36" s="3"/>
      <c r="D36" s="3"/>
    </row>
    <row r="37" spans="1:4" ht="15" customHeight="1" x14ac:dyDescent="0.2">
      <c r="A37" t="s">
        <v>280</v>
      </c>
      <c r="B37" s="3"/>
      <c r="C37" s="3"/>
      <c r="D37" s="3"/>
    </row>
    <row r="38" spans="1:4" ht="16.5" customHeight="1" x14ac:dyDescent="0.2">
      <c r="A38"/>
      <c r="B38" s="3"/>
      <c r="C38" s="3"/>
      <c r="D38" s="3"/>
    </row>
    <row r="39" spans="1:4" ht="15" x14ac:dyDescent="0.2">
      <c r="A39" t="s">
        <v>69</v>
      </c>
      <c r="B39" s="3"/>
      <c r="C39" s="3"/>
      <c r="D39" s="3"/>
    </row>
    <row r="40" spans="1:4" ht="15" x14ac:dyDescent="0.2">
      <c r="A40" t="s">
        <v>281</v>
      </c>
      <c r="B40" s="3"/>
      <c r="C40" s="3"/>
      <c r="D40" s="3"/>
    </row>
    <row r="41" spans="1:4" ht="15" x14ac:dyDescent="0.2">
      <c r="A41"/>
      <c r="B41" s="3"/>
      <c r="C41" s="3"/>
      <c r="D41" s="3"/>
    </row>
    <row r="42" spans="1:4" ht="21.75" customHeight="1" x14ac:dyDescent="0.25">
      <c r="A42"/>
      <c r="B42" s="5"/>
      <c r="C42" s="5"/>
      <c r="D42" s="3"/>
    </row>
    <row r="43" spans="1:4" ht="18.75" customHeight="1" x14ac:dyDescent="0.2">
      <c r="A43"/>
      <c r="B43" s="3"/>
      <c r="C43" s="3"/>
      <c r="D43" s="3"/>
    </row>
    <row r="44" spans="1:4" x14ac:dyDescent="0.2">
      <c r="A44" t="s">
        <v>282</v>
      </c>
      <c r="B44" t="s">
        <v>285</v>
      </c>
    </row>
    <row r="45" spans="1:4" x14ac:dyDescent="0.2">
      <c r="A45" t="s">
        <v>283</v>
      </c>
      <c r="B45" t="s">
        <v>286</v>
      </c>
    </row>
    <row r="46" spans="1:4" ht="15" x14ac:dyDescent="0.2">
      <c r="A46"/>
      <c r="B46" s="3"/>
      <c r="C46" s="3"/>
      <c r="D46" s="3"/>
    </row>
    <row r="47" spans="1:4" x14ac:dyDescent="0.2">
      <c r="A47" t="s">
        <v>60</v>
      </c>
    </row>
    <row r="48" spans="1:4" x14ac:dyDescent="0.2">
      <c r="A48" t="s">
        <v>284</v>
      </c>
    </row>
    <row r="49" spans="1:4" ht="15" x14ac:dyDescent="0.2">
      <c r="A49"/>
      <c r="B49" s="3"/>
      <c r="C49" s="3"/>
      <c r="D49" s="3"/>
    </row>
    <row r="50" spans="1:4" ht="15" hidden="1" x14ac:dyDescent="0.2">
      <c r="A50"/>
      <c r="B50" s="3"/>
      <c r="C50" s="3"/>
      <c r="D50" s="3"/>
    </row>
    <row r="51" spans="1:4" ht="15" x14ac:dyDescent="0.2">
      <c r="A51"/>
      <c r="B51" s="3"/>
      <c r="C51" s="3"/>
      <c r="D51" s="3"/>
    </row>
    <row r="52" spans="1:4" ht="15" x14ac:dyDescent="0.2">
      <c r="A52"/>
      <c r="B52" s="3"/>
      <c r="C52" s="3"/>
      <c r="D52" s="3"/>
    </row>
    <row r="53" spans="1:4" ht="15" x14ac:dyDescent="0.2">
      <c r="A53"/>
      <c r="B53" s="3"/>
      <c r="C53" s="3"/>
      <c r="D53" s="3"/>
    </row>
    <row r="54" spans="1:4" ht="15" x14ac:dyDescent="0.2">
      <c r="A54"/>
      <c r="B54" s="3"/>
      <c r="C54" s="3"/>
      <c r="D54" s="3"/>
    </row>
    <row r="55" spans="1:4" ht="15" x14ac:dyDescent="0.2">
      <c r="A55"/>
      <c r="B55" s="3"/>
      <c r="C55" s="3"/>
      <c r="D55" s="3"/>
    </row>
    <row r="56" spans="1:4" ht="15" x14ac:dyDescent="0.2">
      <c r="A56"/>
      <c r="B56" s="3"/>
      <c r="C56" s="3"/>
      <c r="D56" s="3"/>
    </row>
    <row r="57" spans="1:4" ht="15" x14ac:dyDescent="0.2">
      <c r="A57"/>
      <c r="B57" s="3"/>
      <c r="C57" s="3"/>
      <c r="D57" s="3"/>
    </row>
    <row r="58" spans="1:4" ht="15" x14ac:dyDescent="0.2">
      <c r="A58"/>
      <c r="B58" s="3"/>
      <c r="C58" s="3"/>
      <c r="D58" s="3"/>
    </row>
    <row r="59" spans="1:4" ht="15" x14ac:dyDescent="0.2">
      <c r="A59"/>
      <c r="B59" s="3"/>
      <c r="C59" s="3"/>
      <c r="D59" s="3"/>
    </row>
    <row r="60" spans="1:4" ht="15" x14ac:dyDescent="0.2">
      <c r="A60"/>
      <c r="B60" s="3"/>
      <c r="C60" s="3"/>
      <c r="D60" s="3"/>
    </row>
    <row r="61" spans="1:4" ht="15" x14ac:dyDescent="0.2">
      <c r="A61"/>
      <c r="B61" s="3"/>
      <c r="C61" s="3"/>
      <c r="D61" s="3"/>
    </row>
    <row r="62" spans="1:4" ht="15" x14ac:dyDescent="0.2">
      <c r="A62"/>
      <c r="B62" s="3"/>
      <c r="C62" s="3"/>
      <c r="D62" s="3"/>
    </row>
    <row r="63" spans="1:4" ht="15.75" customHeight="1" x14ac:dyDescent="0.2">
      <c r="A63"/>
      <c r="B63" s="3"/>
      <c r="C63" s="3"/>
      <c r="D63" s="3"/>
    </row>
    <row r="64" spans="1:4" ht="17.649999999999999" customHeight="1" x14ac:dyDescent="0.2">
      <c r="A64"/>
    </row>
    <row r="65" spans="1:1" ht="16.7" customHeight="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hidden="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hidden="1" x14ac:dyDescent="0.2">
      <c r="A87"/>
    </row>
    <row r="88" spans="1:1" hidden="1" x14ac:dyDescent="0.2">
      <c r="A88"/>
    </row>
    <row r="89" spans="1:1" hidden="1" x14ac:dyDescent="0.2">
      <c r="A89"/>
    </row>
    <row r="90" spans="1:1" x14ac:dyDescent="0.2">
      <c r="A90"/>
    </row>
    <row r="91" spans="1:1" x14ac:dyDescent="0.2">
      <c r="A91"/>
    </row>
  </sheetData>
  <mergeCells count="2">
    <mergeCell ref="A1:A2"/>
    <mergeCell ref="B1:H1"/>
  </mergeCells>
  <printOptions horizontalCentered="1"/>
  <pageMargins left="0.39370078740157483" right="0.39370078740157483" top="0.86614173228346458" bottom="1.0629921259842521" header="0.23622047244094491" footer="0.19685039370078741"/>
  <pageSetup paperSize="9" firstPageNumber="0" orientation="landscape" r:id="rId1"/>
  <headerFooter alignWithMargins="0">
    <oddHeader>&amp;C&amp;"Arial,Tučné"&amp;12Rozpočet na roky 2024 - 2026 v € bez programovej štruktúry&amp;"Arial,Normálne"&amp;10 &amp;R&amp;"Arial,Tučné"
Obec Dolná Poruba, 
914 43 Dolná Poruba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0"/>
  <sheetViews>
    <sheetView showGridLines="0" zoomScaleNormal="10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E6" sqref="E6"/>
    </sheetView>
  </sheetViews>
  <sheetFormatPr defaultRowHeight="12.75" x14ac:dyDescent="0.2"/>
  <cols>
    <col min="1" max="1" width="71" customWidth="1"/>
    <col min="2" max="2" width="10.7109375" customWidth="1"/>
    <col min="3" max="3" width="11.85546875" customWidth="1"/>
    <col min="4" max="4" width="9.7109375" customWidth="1"/>
    <col min="5" max="6" width="10.140625" customWidth="1"/>
    <col min="7" max="7" width="10.28515625" customWidth="1"/>
    <col min="8" max="8" width="10.5703125" customWidth="1"/>
  </cols>
  <sheetData>
    <row r="1" spans="1:8" ht="13.5" thickTop="1" x14ac:dyDescent="0.2">
      <c r="A1" s="393" t="s">
        <v>0</v>
      </c>
      <c r="B1" s="396" t="s">
        <v>116</v>
      </c>
      <c r="C1" s="397"/>
      <c r="D1" s="397"/>
      <c r="E1" s="397"/>
      <c r="F1" s="397"/>
      <c r="G1" s="397"/>
      <c r="H1" s="398"/>
    </row>
    <row r="2" spans="1:8" x14ac:dyDescent="0.2">
      <c r="A2" s="394"/>
      <c r="B2" s="107" t="s">
        <v>103</v>
      </c>
      <c r="C2" s="9" t="s">
        <v>239</v>
      </c>
      <c r="D2" s="9" t="s">
        <v>242</v>
      </c>
      <c r="E2" s="9" t="s">
        <v>238</v>
      </c>
      <c r="F2" s="9" t="s">
        <v>97</v>
      </c>
      <c r="G2" s="9" t="s">
        <v>104</v>
      </c>
      <c r="H2" s="154" t="s">
        <v>237</v>
      </c>
    </row>
    <row r="3" spans="1:8" ht="13.5" thickBot="1" x14ac:dyDescent="0.25">
      <c r="A3" s="395"/>
      <c r="B3" s="109">
        <f t="shared" ref="B3:D3" si="0">B4+B9+B13+B20+B22+B29+B31</f>
        <v>689536</v>
      </c>
      <c r="C3" s="15">
        <f t="shared" si="0"/>
        <v>765130</v>
      </c>
      <c r="D3" s="15">
        <f t="shared" si="0"/>
        <v>796089</v>
      </c>
      <c r="E3" s="15">
        <f t="shared" ref="E3:H3" si="1">E4+E9+E13+E20+E22+E29+E31</f>
        <v>933986</v>
      </c>
      <c r="F3" s="15">
        <f t="shared" si="1"/>
        <v>980167</v>
      </c>
      <c r="G3" s="15">
        <f t="shared" si="1"/>
        <v>963947</v>
      </c>
      <c r="H3" s="155">
        <f t="shared" si="1"/>
        <v>966785</v>
      </c>
    </row>
    <row r="4" spans="1:8" ht="14.25" thickTop="1" thickBot="1" x14ac:dyDescent="0.25">
      <c r="A4" s="149" t="s">
        <v>1</v>
      </c>
      <c r="B4" s="165">
        <f>B5+B6</f>
        <v>322263</v>
      </c>
      <c r="C4" s="7">
        <f t="shared" ref="C4:D4" si="2">C5+C6</f>
        <v>352620</v>
      </c>
      <c r="D4" s="7">
        <f t="shared" si="2"/>
        <v>359441</v>
      </c>
      <c r="E4" s="7">
        <f t="shared" ref="E4:G4" si="3">E5+E6</f>
        <v>383270</v>
      </c>
      <c r="F4" s="7">
        <f t="shared" si="3"/>
        <v>390146</v>
      </c>
      <c r="G4" s="7">
        <f t="shared" si="3"/>
        <v>398195</v>
      </c>
      <c r="H4" s="156">
        <f>H5+H6</f>
        <v>406316</v>
      </c>
    </row>
    <row r="5" spans="1:8" x14ac:dyDescent="0.2">
      <c r="A5" s="93" t="s">
        <v>2</v>
      </c>
      <c r="B5" s="166">
        <v>298997</v>
      </c>
      <c r="C5" s="62">
        <v>328984</v>
      </c>
      <c r="D5" s="62">
        <v>335896</v>
      </c>
      <c r="E5" s="62">
        <v>359687</v>
      </c>
      <c r="F5" s="62">
        <v>366385</v>
      </c>
      <c r="G5" s="62">
        <v>373568</v>
      </c>
      <c r="H5" s="157">
        <v>381689</v>
      </c>
    </row>
    <row r="6" spans="1:8" x14ac:dyDescent="0.2">
      <c r="A6" s="94" t="s">
        <v>3</v>
      </c>
      <c r="B6" s="167">
        <f t="shared" ref="B6:D6" si="4">B7+B8</f>
        <v>23266</v>
      </c>
      <c r="C6" s="64">
        <f t="shared" si="4"/>
        <v>23636</v>
      </c>
      <c r="D6" s="64">
        <f t="shared" si="4"/>
        <v>23545</v>
      </c>
      <c r="E6" s="64">
        <f t="shared" ref="E6:H6" si="5">E7+E8</f>
        <v>23583</v>
      </c>
      <c r="F6" s="64">
        <f t="shared" si="5"/>
        <v>23761</v>
      </c>
      <c r="G6" s="64">
        <f t="shared" si="5"/>
        <v>24627</v>
      </c>
      <c r="H6" s="158">
        <f t="shared" si="5"/>
        <v>24627</v>
      </c>
    </row>
    <row r="7" spans="1:8" x14ac:dyDescent="0.2">
      <c r="A7" s="150" t="s">
        <v>4</v>
      </c>
      <c r="B7" s="168">
        <v>14784</v>
      </c>
      <c r="C7" s="65">
        <v>14818</v>
      </c>
      <c r="D7" s="65">
        <v>14780</v>
      </c>
      <c r="E7" s="65">
        <v>14930</v>
      </c>
      <c r="F7" s="65">
        <v>14975</v>
      </c>
      <c r="G7" s="65">
        <v>15463</v>
      </c>
      <c r="H7" s="158">
        <v>15463</v>
      </c>
    </row>
    <row r="8" spans="1:8" ht="13.5" thickBot="1" x14ac:dyDescent="0.25">
      <c r="A8" s="151" t="s">
        <v>5</v>
      </c>
      <c r="B8" s="169">
        <v>8482</v>
      </c>
      <c r="C8" s="63">
        <v>8818</v>
      </c>
      <c r="D8" s="63">
        <v>8765</v>
      </c>
      <c r="E8" s="63">
        <v>8653</v>
      </c>
      <c r="F8" s="63">
        <v>8786</v>
      </c>
      <c r="G8" s="63">
        <v>9164</v>
      </c>
      <c r="H8" s="159">
        <v>9164</v>
      </c>
    </row>
    <row r="9" spans="1:8" ht="13.5" thickBot="1" x14ac:dyDescent="0.25">
      <c r="A9" s="152" t="s">
        <v>6</v>
      </c>
      <c r="B9" s="170">
        <f t="shared" ref="B9:D9" si="6">B10+B11+B12</f>
        <v>26153</v>
      </c>
      <c r="C9" s="8">
        <f t="shared" si="6"/>
        <v>27273</v>
      </c>
      <c r="D9" s="8">
        <f t="shared" si="6"/>
        <v>28900</v>
      </c>
      <c r="E9" s="8">
        <f t="shared" ref="E9:H9" si="7">E10+E11+E12</f>
        <v>27900</v>
      </c>
      <c r="F9" s="8">
        <f t="shared" si="7"/>
        <v>28337</v>
      </c>
      <c r="G9" s="8">
        <f t="shared" si="7"/>
        <v>28944</v>
      </c>
      <c r="H9" s="160">
        <f t="shared" si="7"/>
        <v>28949</v>
      </c>
    </row>
    <row r="10" spans="1:8" x14ac:dyDescent="0.2">
      <c r="A10" s="93" t="s">
        <v>7</v>
      </c>
      <c r="B10" s="111">
        <v>1310</v>
      </c>
      <c r="C10" s="24">
        <v>1107</v>
      </c>
      <c r="D10" s="24">
        <v>1305</v>
      </c>
      <c r="E10" s="24">
        <v>845</v>
      </c>
      <c r="F10" s="24">
        <v>1055</v>
      </c>
      <c r="G10" s="24">
        <v>1085</v>
      </c>
      <c r="H10" s="161">
        <v>1090</v>
      </c>
    </row>
    <row r="11" spans="1:8" x14ac:dyDescent="0.2">
      <c r="A11" s="94" t="s">
        <v>8</v>
      </c>
      <c r="B11" s="112">
        <v>24603</v>
      </c>
      <c r="C11" s="50">
        <v>25874</v>
      </c>
      <c r="D11" s="50">
        <v>27327</v>
      </c>
      <c r="E11" s="50">
        <v>26920</v>
      </c>
      <c r="F11" s="50">
        <v>26988</v>
      </c>
      <c r="G11" s="50">
        <v>27563</v>
      </c>
      <c r="H11" s="162">
        <v>27563</v>
      </c>
    </row>
    <row r="12" spans="1:8" ht="13.5" thickBot="1" x14ac:dyDescent="0.25">
      <c r="A12" s="93" t="s">
        <v>87</v>
      </c>
      <c r="B12" s="111">
        <v>240</v>
      </c>
      <c r="C12" s="24">
        <v>292</v>
      </c>
      <c r="D12" s="24">
        <v>268</v>
      </c>
      <c r="E12" s="24">
        <v>135</v>
      </c>
      <c r="F12" s="24">
        <v>294</v>
      </c>
      <c r="G12" s="24">
        <v>296</v>
      </c>
      <c r="H12" s="161">
        <v>296</v>
      </c>
    </row>
    <row r="13" spans="1:8" ht="13.5" thickBot="1" x14ac:dyDescent="0.25">
      <c r="A13" s="152" t="s">
        <v>9</v>
      </c>
      <c r="B13" s="171">
        <f t="shared" ref="B13:D13" si="8">SUM(B14:B19)</f>
        <v>10152</v>
      </c>
      <c r="C13" s="23">
        <f t="shared" si="8"/>
        <v>9957</v>
      </c>
      <c r="D13" s="23">
        <f t="shared" si="8"/>
        <v>11596</v>
      </c>
      <c r="E13" s="23">
        <f t="shared" ref="E13:H13" si="9">SUM(E14:E19)</f>
        <v>12575</v>
      </c>
      <c r="F13" s="23">
        <f t="shared" si="9"/>
        <v>66707</v>
      </c>
      <c r="G13" s="23">
        <f t="shared" si="9"/>
        <v>66574</v>
      </c>
      <c r="H13" s="163">
        <f t="shared" si="9"/>
        <v>64566</v>
      </c>
    </row>
    <row r="14" spans="1:8" x14ac:dyDescent="0.2">
      <c r="A14" s="93" t="s">
        <v>10</v>
      </c>
      <c r="B14" s="111">
        <v>270</v>
      </c>
      <c r="C14" s="24">
        <v>38</v>
      </c>
      <c r="D14" s="24">
        <v>210</v>
      </c>
      <c r="E14" s="24">
        <v>54</v>
      </c>
      <c r="F14" s="24">
        <v>60</v>
      </c>
      <c r="G14" s="24">
        <v>62</v>
      </c>
      <c r="H14" s="161">
        <v>62</v>
      </c>
    </row>
    <row r="15" spans="1:8" x14ac:dyDescent="0.2">
      <c r="A15" s="94" t="s">
        <v>147</v>
      </c>
      <c r="B15" s="112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162">
        <v>0</v>
      </c>
    </row>
    <row r="16" spans="1:8" x14ac:dyDescent="0.2">
      <c r="A16" s="94" t="s">
        <v>258</v>
      </c>
      <c r="B16" s="112">
        <v>7823</v>
      </c>
      <c r="C16" s="50">
        <v>7873</v>
      </c>
      <c r="D16" s="50">
        <v>8246</v>
      </c>
      <c r="E16" s="50">
        <v>7468</v>
      </c>
      <c r="F16" s="50">
        <v>7886</v>
      </c>
      <c r="G16" s="50">
        <v>7968</v>
      </c>
      <c r="H16" s="162">
        <v>7968</v>
      </c>
    </row>
    <row r="17" spans="1:8" x14ac:dyDescent="0.2">
      <c r="A17" s="94" t="s">
        <v>259</v>
      </c>
      <c r="B17" s="112">
        <v>0</v>
      </c>
      <c r="C17" s="50">
        <v>0</v>
      </c>
      <c r="D17" s="50">
        <v>0</v>
      </c>
      <c r="E17" s="50">
        <v>0</v>
      </c>
      <c r="F17" s="50">
        <v>53316</v>
      </c>
      <c r="G17" s="50">
        <v>53316</v>
      </c>
      <c r="H17" s="162">
        <v>53316</v>
      </c>
    </row>
    <row r="18" spans="1:8" x14ac:dyDescent="0.2">
      <c r="A18" s="94" t="s">
        <v>84</v>
      </c>
      <c r="B18" s="112">
        <v>2059</v>
      </c>
      <c r="C18" s="50">
        <v>2046</v>
      </c>
      <c r="D18" s="50">
        <v>3140</v>
      </c>
      <c r="E18" s="50">
        <v>5053</v>
      </c>
      <c r="F18" s="50">
        <v>5145</v>
      </c>
      <c r="G18" s="50">
        <v>5228</v>
      </c>
      <c r="H18" s="162">
        <v>3220</v>
      </c>
    </row>
    <row r="19" spans="1:8" ht="13.5" thickBot="1" x14ac:dyDescent="0.25">
      <c r="A19" s="93" t="s">
        <v>62</v>
      </c>
      <c r="B19" s="111">
        <v>0</v>
      </c>
      <c r="C19" s="24">
        <v>0</v>
      </c>
      <c r="D19" s="24">
        <v>0</v>
      </c>
      <c r="E19" s="24">
        <v>0</v>
      </c>
      <c r="F19" s="24">
        <v>300</v>
      </c>
      <c r="G19" s="24">
        <v>0</v>
      </c>
      <c r="H19" s="161">
        <v>0</v>
      </c>
    </row>
    <row r="20" spans="1:8" ht="13.5" thickBot="1" x14ac:dyDescent="0.25">
      <c r="A20" s="152" t="s">
        <v>11</v>
      </c>
      <c r="B20" s="171">
        <f t="shared" ref="B20:H20" si="10">B21</f>
        <v>2538</v>
      </c>
      <c r="C20" s="23">
        <f t="shared" si="10"/>
        <v>1984</v>
      </c>
      <c r="D20" s="23">
        <f t="shared" si="10"/>
        <v>2380</v>
      </c>
      <c r="E20" s="23">
        <f t="shared" si="10"/>
        <v>3924</v>
      </c>
      <c r="F20" s="23">
        <f t="shared" si="10"/>
        <v>3368</v>
      </c>
      <c r="G20" s="23">
        <f t="shared" si="10"/>
        <v>3380</v>
      </c>
      <c r="H20" s="163">
        <f t="shared" si="10"/>
        <v>3380</v>
      </c>
    </row>
    <row r="21" spans="1:8" ht="13.5" thickBot="1" x14ac:dyDescent="0.25">
      <c r="A21" s="93" t="s">
        <v>109</v>
      </c>
      <c r="B21" s="111">
        <v>2538</v>
      </c>
      <c r="C21" s="24">
        <v>1984</v>
      </c>
      <c r="D21" s="24">
        <v>2380</v>
      </c>
      <c r="E21" s="24">
        <v>3924</v>
      </c>
      <c r="F21" s="24">
        <v>3368</v>
      </c>
      <c r="G21" s="24">
        <v>3380</v>
      </c>
      <c r="H21" s="161">
        <v>3380</v>
      </c>
    </row>
    <row r="22" spans="1:8" ht="13.5" thickBot="1" x14ac:dyDescent="0.25">
      <c r="A22" s="152" t="s">
        <v>12</v>
      </c>
      <c r="B22" s="171">
        <f t="shared" ref="B22:D22" si="11">SUM(B23:B28)</f>
        <v>7472</v>
      </c>
      <c r="C22" s="23">
        <f t="shared" si="11"/>
        <v>2508</v>
      </c>
      <c r="D22" s="23">
        <f t="shared" si="11"/>
        <v>2727</v>
      </c>
      <c r="E22" s="23">
        <f t="shared" ref="E22:H22" si="12">SUM(E23:E28)</f>
        <v>2655</v>
      </c>
      <c r="F22" s="23">
        <f t="shared" si="12"/>
        <v>2858</v>
      </c>
      <c r="G22" s="23">
        <f t="shared" si="12"/>
        <v>2559</v>
      </c>
      <c r="H22" s="163">
        <f t="shared" si="12"/>
        <v>2676</v>
      </c>
    </row>
    <row r="23" spans="1:8" x14ac:dyDescent="0.2">
      <c r="A23" s="93" t="s">
        <v>114</v>
      </c>
      <c r="B23" s="111">
        <v>787</v>
      </c>
      <c r="C23" s="24">
        <v>1089</v>
      </c>
      <c r="D23" s="24">
        <v>925</v>
      </c>
      <c r="E23" s="24">
        <v>912</v>
      </c>
      <c r="F23" s="24">
        <v>936</v>
      </c>
      <c r="G23" s="24">
        <v>964</v>
      </c>
      <c r="H23" s="161">
        <v>974</v>
      </c>
    </row>
    <row r="24" spans="1:8" x14ac:dyDescent="0.2">
      <c r="A24" s="94" t="s">
        <v>13</v>
      </c>
      <c r="B24" s="112">
        <v>265</v>
      </c>
      <c r="C24" s="50">
        <v>0</v>
      </c>
      <c r="D24" s="50">
        <v>220</v>
      </c>
      <c r="E24" s="50">
        <v>145</v>
      </c>
      <c r="F24" s="50">
        <v>134</v>
      </c>
      <c r="G24" s="50">
        <v>165</v>
      </c>
      <c r="H24" s="162">
        <v>165</v>
      </c>
    </row>
    <row r="25" spans="1:8" x14ac:dyDescent="0.2">
      <c r="A25" s="94" t="s">
        <v>14</v>
      </c>
      <c r="B25" s="112">
        <v>997</v>
      </c>
      <c r="C25" s="50">
        <v>1134</v>
      </c>
      <c r="D25" s="50">
        <v>968</v>
      </c>
      <c r="E25" s="50">
        <v>985</v>
      </c>
      <c r="F25" s="50">
        <v>1012</v>
      </c>
      <c r="G25" s="50">
        <v>1032</v>
      </c>
      <c r="H25" s="162">
        <v>1146</v>
      </c>
    </row>
    <row r="26" spans="1:8" x14ac:dyDescent="0.2">
      <c r="A26" s="94" t="s">
        <v>63</v>
      </c>
      <c r="B26" s="112">
        <v>144</v>
      </c>
      <c r="C26" s="50">
        <v>151</v>
      </c>
      <c r="D26" s="50">
        <v>155</v>
      </c>
      <c r="E26" s="50">
        <v>109</v>
      </c>
      <c r="F26" s="50">
        <v>112</v>
      </c>
      <c r="G26" s="50">
        <v>122</v>
      </c>
      <c r="H26" s="162">
        <v>115</v>
      </c>
    </row>
    <row r="27" spans="1:8" x14ac:dyDescent="0.2">
      <c r="A27" s="94" t="s">
        <v>65</v>
      </c>
      <c r="B27" s="112">
        <v>676</v>
      </c>
      <c r="C27" s="50">
        <v>0</v>
      </c>
      <c r="D27" s="50">
        <v>330</v>
      </c>
      <c r="E27" s="50">
        <v>360</v>
      </c>
      <c r="F27" s="50">
        <v>520</v>
      </c>
      <c r="G27" s="50">
        <v>130</v>
      </c>
      <c r="H27" s="162">
        <v>130</v>
      </c>
    </row>
    <row r="28" spans="1:8" ht="13.5" thickBot="1" x14ac:dyDescent="0.25">
      <c r="A28" s="93" t="s">
        <v>15</v>
      </c>
      <c r="B28" s="111">
        <v>4603</v>
      </c>
      <c r="C28" s="24">
        <v>134</v>
      </c>
      <c r="D28" s="24">
        <v>129</v>
      </c>
      <c r="E28" s="24">
        <v>144</v>
      </c>
      <c r="F28" s="24">
        <v>144</v>
      </c>
      <c r="G28" s="24">
        <v>146</v>
      </c>
      <c r="H28" s="161">
        <v>146</v>
      </c>
    </row>
    <row r="29" spans="1:8" ht="13.5" thickBot="1" x14ac:dyDescent="0.25">
      <c r="A29" s="152" t="s">
        <v>16</v>
      </c>
      <c r="B29" s="171">
        <f t="shared" ref="B29:H29" si="13">B30</f>
        <v>0</v>
      </c>
      <c r="C29" s="23">
        <f t="shared" si="13"/>
        <v>0</v>
      </c>
      <c r="D29" s="23">
        <f t="shared" si="13"/>
        <v>2</v>
      </c>
      <c r="E29" s="23">
        <f t="shared" si="13"/>
        <v>0</v>
      </c>
      <c r="F29" s="23">
        <f t="shared" si="13"/>
        <v>1</v>
      </c>
      <c r="G29" s="23">
        <f t="shared" si="13"/>
        <v>1</v>
      </c>
      <c r="H29" s="163">
        <f t="shared" si="13"/>
        <v>1</v>
      </c>
    </row>
    <row r="30" spans="1:8" ht="13.5" thickBot="1" x14ac:dyDescent="0.25">
      <c r="A30" s="93" t="s">
        <v>17</v>
      </c>
      <c r="B30" s="111">
        <v>0</v>
      </c>
      <c r="C30" s="24">
        <v>0</v>
      </c>
      <c r="D30" s="24">
        <v>2</v>
      </c>
      <c r="E30" s="24">
        <v>0</v>
      </c>
      <c r="F30" s="24">
        <v>1</v>
      </c>
      <c r="G30" s="24">
        <v>1</v>
      </c>
      <c r="H30" s="161">
        <v>1</v>
      </c>
    </row>
    <row r="31" spans="1:8" ht="13.5" thickBot="1" x14ac:dyDescent="0.25">
      <c r="A31" s="152" t="s">
        <v>18</v>
      </c>
      <c r="B31" s="171">
        <f t="shared" ref="B31:D31" si="14">SUM(B32:B59)</f>
        <v>320958</v>
      </c>
      <c r="C31" s="23">
        <f t="shared" si="14"/>
        <v>370788</v>
      </c>
      <c r="D31" s="23">
        <f t="shared" si="14"/>
        <v>391043</v>
      </c>
      <c r="E31" s="23">
        <f>SUM(E32:E59)</f>
        <v>503662</v>
      </c>
      <c r="F31" s="23">
        <f>SUM(F32:F59)</f>
        <v>488750</v>
      </c>
      <c r="G31" s="23">
        <f>SUM(G32:G59)</f>
        <v>464294</v>
      </c>
      <c r="H31" s="163">
        <f>SUM(H32:H59)</f>
        <v>460897</v>
      </c>
    </row>
    <row r="32" spans="1:8" x14ac:dyDescent="0.2">
      <c r="A32" s="93" t="s">
        <v>19</v>
      </c>
      <c r="B32" s="111">
        <v>1035</v>
      </c>
      <c r="C32" s="24">
        <v>1021</v>
      </c>
      <c r="D32" s="24">
        <v>1045</v>
      </c>
      <c r="E32" s="24">
        <v>1197</v>
      </c>
      <c r="F32" s="24">
        <v>1200</v>
      </c>
      <c r="G32" s="24">
        <v>1220</v>
      </c>
      <c r="H32" s="161">
        <v>1220</v>
      </c>
    </row>
    <row r="33" spans="1:8" x14ac:dyDescent="0.2">
      <c r="A33" s="94" t="s">
        <v>148</v>
      </c>
      <c r="B33" s="112">
        <v>78</v>
      </c>
      <c r="C33" s="50">
        <v>79</v>
      </c>
      <c r="D33" s="50">
        <v>78</v>
      </c>
      <c r="E33" s="50">
        <v>87</v>
      </c>
      <c r="F33" s="50">
        <v>87</v>
      </c>
      <c r="G33" s="50">
        <v>90</v>
      </c>
      <c r="H33" s="162">
        <v>90</v>
      </c>
    </row>
    <row r="34" spans="1:8" x14ac:dyDescent="0.2">
      <c r="A34" s="94" t="s">
        <v>149</v>
      </c>
      <c r="B34" s="112">
        <v>35</v>
      </c>
      <c r="C34" s="50">
        <v>34</v>
      </c>
      <c r="D34" s="50">
        <v>35</v>
      </c>
      <c r="E34" s="50">
        <v>34</v>
      </c>
      <c r="F34" s="50">
        <v>35</v>
      </c>
      <c r="G34" s="50">
        <v>35</v>
      </c>
      <c r="H34" s="162">
        <v>35</v>
      </c>
    </row>
    <row r="35" spans="1:8" x14ac:dyDescent="0.2">
      <c r="A35" s="94" t="s">
        <v>150</v>
      </c>
      <c r="B35" s="112">
        <v>18</v>
      </c>
      <c r="C35" s="50">
        <v>19</v>
      </c>
      <c r="D35" s="50">
        <v>18</v>
      </c>
      <c r="E35" s="50">
        <v>20</v>
      </c>
      <c r="F35" s="50">
        <v>20</v>
      </c>
      <c r="G35" s="50">
        <v>21</v>
      </c>
      <c r="H35" s="162">
        <v>21</v>
      </c>
    </row>
    <row r="36" spans="1:8" x14ac:dyDescent="0.2">
      <c r="A36" s="94" t="s">
        <v>151</v>
      </c>
      <c r="B36" s="112">
        <v>264</v>
      </c>
      <c r="C36" s="50">
        <v>260</v>
      </c>
      <c r="D36" s="50">
        <v>265</v>
      </c>
      <c r="E36" s="50">
        <v>260</v>
      </c>
      <c r="F36" s="50">
        <v>263</v>
      </c>
      <c r="G36" s="50">
        <v>264</v>
      </c>
      <c r="H36" s="162">
        <v>264</v>
      </c>
    </row>
    <row r="37" spans="1:8" x14ac:dyDescent="0.2">
      <c r="A37" s="94" t="s">
        <v>152</v>
      </c>
      <c r="B37" s="112">
        <v>0</v>
      </c>
      <c r="C37" s="50">
        <v>0</v>
      </c>
      <c r="D37" s="50">
        <v>5628</v>
      </c>
      <c r="E37" s="50">
        <v>4576</v>
      </c>
      <c r="F37" s="50">
        <v>3263</v>
      </c>
      <c r="G37" s="50">
        <v>3345</v>
      </c>
      <c r="H37" s="162">
        <v>3345</v>
      </c>
    </row>
    <row r="38" spans="1:8" x14ac:dyDescent="0.2">
      <c r="A38" s="94" t="s">
        <v>153</v>
      </c>
      <c r="B38" s="112">
        <v>0</v>
      </c>
      <c r="C38" s="50">
        <v>2348</v>
      </c>
      <c r="D38" s="50">
        <v>620</v>
      </c>
      <c r="E38" s="50">
        <v>1582</v>
      </c>
      <c r="F38" s="50">
        <v>1426</v>
      </c>
      <c r="G38" s="50">
        <v>748</v>
      </c>
      <c r="H38" s="162">
        <v>748</v>
      </c>
    </row>
    <row r="39" spans="1:8" x14ac:dyDescent="0.2">
      <c r="A39" s="94" t="s">
        <v>154</v>
      </c>
      <c r="B39" s="112">
        <v>151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162">
        <v>0</v>
      </c>
    </row>
    <row r="40" spans="1:8" x14ac:dyDescent="0.2">
      <c r="A40" s="94" t="s">
        <v>155</v>
      </c>
      <c r="B40" s="112">
        <v>0</v>
      </c>
      <c r="C40" s="50">
        <v>2559</v>
      </c>
      <c r="D40" s="50">
        <v>2230</v>
      </c>
      <c r="E40" s="50">
        <v>1691</v>
      </c>
      <c r="F40" s="50">
        <v>1730</v>
      </c>
      <c r="G40" s="50">
        <v>1533</v>
      </c>
      <c r="H40" s="162">
        <v>1245</v>
      </c>
    </row>
    <row r="41" spans="1:8" x14ac:dyDescent="0.2">
      <c r="A41" s="94" t="s">
        <v>156</v>
      </c>
      <c r="B41" s="112">
        <v>1028</v>
      </c>
      <c r="C41" s="50">
        <v>0</v>
      </c>
      <c r="D41" s="50">
        <v>1020</v>
      </c>
      <c r="E41" s="50">
        <v>4064</v>
      </c>
      <c r="F41" s="50">
        <v>1156</v>
      </c>
      <c r="G41" s="50">
        <v>1250</v>
      </c>
      <c r="H41" s="162">
        <v>1250</v>
      </c>
    </row>
    <row r="42" spans="1:8" x14ac:dyDescent="0.2">
      <c r="A42" s="94" t="s">
        <v>157</v>
      </c>
      <c r="B42" s="112">
        <v>7723</v>
      </c>
      <c r="C42" s="50">
        <v>21140</v>
      </c>
      <c r="D42" s="50">
        <v>37040</v>
      </c>
      <c r="E42" s="50">
        <v>56465</v>
      </c>
      <c r="F42" s="50">
        <v>45720</v>
      </c>
      <c r="G42" s="50">
        <v>45720</v>
      </c>
      <c r="H42" s="162">
        <v>45720</v>
      </c>
    </row>
    <row r="43" spans="1:8" x14ac:dyDescent="0.2">
      <c r="A43" s="94" t="s">
        <v>158</v>
      </c>
      <c r="B43" s="112">
        <v>3000</v>
      </c>
      <c r="C43" s="50">
        <v>3000</v>
      </c>
      <c r="D43" s="50">
        <v>0</v>
      </c>
      <c r="E43" s="50">
        <v>3000</v>
      </c>
      <c r="F43" s="50">
        <v>3000</v>
      </c>
      <c r="G43" s="50">
        <v>3000</v>
      </c>
      <c r="H43" s="162">
        <v>3000</v>
      </c>
    </row>
    <row r="44" spans="1:8" x14ac:dyDescent="0.2">
      <c r="A44" s="94" t="s">
        <v>159</v>
      </c>
      <c r="B44" s="112">
        <v>20</v>
      </c>
      <c r="C44" s="50">
        <v>32</v>
      </c>
      <c r="D44" s="50">
        <v>32</v>
      </c>
      <c r="E44" s="50">
        <v>32</v>
      </c>
      <c r="F44" s="50">
        <v>32</v>
      </c>
      <c r="G44" s="50">
        <v>32</v>
      </c>
      <c r="H44" s="162">
        <v>32</v>
      </c>
    </row>
    <row r="45" spans="1:8" x14ac:dyDescent="0.2">
      <c r="A45" s="94" t="s">
        <v>160</v>
      </c>
      <c r="B45" s="112">
        <v>10532</v>
      </c>
      <c r="C45" s="50">
        <v>5546</v>
      </c>
      <c r="D45" s="50">
        <v>5382</v>
      </c>
      <c r="E45" s="50">
        <v>11637</v>
      </c>
      <c r="F45" s="50">
        <v>9915</v>
      </c>
      <c r="G45" s="50">
        <v>9915</v>
      </c>
      <c r="H45" s="162">
        <v>9915</v>
      </c>
    </row>
    <row r="46" spans="1:8" x14ac:dyDescent="0.2">
      <c r="A46" s="94" t="s">
        <v>161</v>
      </c>
      <c r="B46" s="112">
        <v>10917</v>
      </c>
      <c r="C46" s="50">
        <v>4482</v>
      </c>
      <c r="D46" s="50">
        <v>7304</v>
      </c>
      <c r="E46" s="50">
        <v>26092</v>
      </c>
      <c r="F46" s="50">
        <v>25980</v>
      </c>
      <c r="G46" s="50">
        <v>25980</v>
      </c>
      <c r="H46" s="162">
        <v>25980</v>
      </c>
    </row>
    <row r="47" spans="1:8" x14ac:dyDescent="0.2">
      <c r="A47" s="94" t="s">
        <v>162</v>
      </c>
      <c r="B47" s="112">
        <v>0</v>
      </c>
      <c r="C47" s="50">
        <v>4169</v>
      </c>
      <c r="D47" s="50">
        <v>0</v>
      </c>
      <c r="E47" s="50">
        <v>10400</v>
      </c>
      <c r="F47" s="50">
        <v>0</v>
      </c>
      <c r="G47" s="50">
        <v>0</v>
      </c>
      <c r="H47" s="162">
        <v>0</v>
      </c>
    </row>
    <row r="48" spans="1:8" x14ac:dyDescent="0.2">
      <c r="A48" s="94" t="s">
        <v>256</v>
      </c>
      <c r="B48" s="112">
        <v>0</v>
      </c>
      <c r="C48" s="50">
        <v>0</v>
      </c>
      <c r="D48" s="50">
        <v>0</v>
      </c>
      <c r="E48" s="50">
        <v>7201</v>
      </c>
      <c r="F48" s="50">
        <v>0</v>
      </c>
      <c r="G48" s="50">
        <v>0</v>
      </c>
      <c r="H48" s="162">
        <v>0</v>
      </c>
    </row>
    <row r="49" spans="1:8" x14ac:dyDescent="0.2">
      <c r="A49" s="94" t="s">
        <v>240</v>
      </c>
      <c r="B49" s="112">
        <v>0</v>
      </c>
      <c r="C49" s="50">
        <v>33593</v>
      </c>
      <c r="D49" s="50">
        <v>0</v>
      </c>
      <c r="E49" s="50">
        <v>0</v>
      </c>
      <c r="F49" s="50">
        <v>0</v>
      </c>
      <c r="G49" s="50">
        <v>0</v>
      </c>
      <c r="H49" s="162">
        <v>0</v>
      </c>
    </row>
    <row r="50" spans="1:8" x14ac:dyDescent="0.2">
      <c r="A50" s="94" t="s">
        <v>241</v>
      </c>
      <c r="B50" s="112">
        <v>0</v>
      </c>
      <c r="C50" s="50">
        <v>675</v>
      </c>
      <c r="D50" s="50">
        <v>0</v>
      </c>
      <c r="E50" s="50">
        <v>0</v>
      </c>
      <c r="F50" s="50">
        <v>0</v>
      </c>
      <c r="G50" s="50">
        <v>0</v>
      </c>
      <c r="H50" s="162">
        <v>0</v>
      </c>
    </row>
    <row r="51" spans="1:8" x14ac:dyDescent="0.2">
      <c r="A51" s="94" t="s">
        <v>163</v>
      </c>
      <c r="B51" s="112">
        <v>3264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162">
        <v>0</v>
      </c>
    </row>
    <row r="52" spans="1:8" x14ac:dyDescent="0.2">
      <c r="A52" s="94" t="s">
        <v>248</v>
      </c>
      <c r="B52" s="112">
        <v>0</v>
      </c>
      <c r="C52" s="50">
        <v>0</v>
      </c>
      <c r="D52" s="50">
        <v>0</v>
      </c>
      <c r="E52" s="50">
        <v>1000</v>
      </c>
      <c r="F52" s="50">
        <v>800</v>
      </c>
      <c r="G52" s="50">
        <v>1500</v>
      </c>
      <c r="H52" s="162">
        <v>500</v>
      </c>
    </row>
    <row r="53" spans="1:8" x14ac:dyDescent="0.2">
      <c r="A53" s="94" t="s">
        <v>249</v>
      </c>
      <c r="B53" s="112">
        <v>0</v>
      </c>
      <c r="C53" s="50">
        <v>0</v>
      </c>
      <c r="D53" s="50">
        <v>0</v>
      </c>
      <c r="E53" s="50">
        <v>4350</v>
      </c>
      <c r="F53" s="50">
        <v>2000</v>
      </c>
      <c r="G53" s="50">
        <v>1200</v>
      </c>
      <c r="H53" s="162">
        <v>1200</v>
      </c>
    </row>
    <row r="54" spans="1:8" x14ac:dyDescent="0.2">
      <c r="A54" s="94" t="s">
        <v>250</v>
      </c>
      <c r="B54" s="112">
        <v>0</v>
      </c>
      <c r="C54" s="50">
        <v>0</v>
      </c>
      <c r="D54" s="50">
        <v>0</v>
      </c>
      <c r="E54" s="50">
        <v>1800</v>
      </c>
      <c r="F54" s="50">
        <v>2000</v>
      </c>
      <c r="G54" s="50">
        <v>2530</v>
      </c>
      <c r="H54" s="162">
        <v>2200</v>
      </c>
    </row>
    <row r="55" spans="1:8" x14ac:dyDescent="0.2">
      <c r="A55" s="94" t="s">
        <v>251</v>
      </c>
      <c r="B55" s="112">
        <v>0</v>
      </c>
      <c r="C55" s="50">
        <v>0</v>
      </c>
      <c r="D55" s="50">
        <v>0</v>
      </c>
      <c r="E55" s="50">
        <v>1436</v>
      </c>
      <c r="F55" s="50">
        <v>1300</v>
      </c>
      <c r="G55" s="50">
        <v>1600</v>
      </c>
      <c r="H55" s="162">
        <v>0</v>
      </c>
    </row>
    <row r="56" spans="1:8" x14ac:dyDescent="0.2">
      <c r="A56" s="94" t="s">
        <v>252</v>
      </c>
      <c r="B56" s="112">
        <v>0</v>
      </c>
      <c r="C56" s="50">
        <v>0</v>
      </c>
      <c r="D56" s="50">
        <v>0</v>
      </c>
      <c r="E56" s="50">
        <v>1254</v>
      </c>
      <c r="F56" s="50">
        <v>1160</v>
      </c>
      <c r="G56" s="50">
        <v>1320</v>
      </c>
      <c r="H56" s="162">
        <v>1140</v>
      </c>
    </row>
    <row r="57" spans="1:8" x14ac:dyDescent="0.2">
      <c r="A57" s="94" t="s">
        <v>262</v>
      </c>
      <c r="B57" s="112">
        <v>0</v>
      </c>
      <c r="C57" s="50">
        <v>0</v>
      </c>
      <c r="D57" s="50">
        <v>0</v>
      </c>
      <c r="E57" s="50">
        <v>0</v>
      </c>
      <c r="F57" s="50">
        <v>23700</v>
      </c>
      <c r="G57" s="50">
        <v>0</v>
      </c>
      <c r="H57" s="162">
        <v>0</v>
      </c>
    </row>
    <row r="58" spans="1:8" x14ac:dyDescent="0.2">
      <c r="A58" s="94" t="s">
        <v>164</v>
      </c>
      <c r="B58" s="112">
        <v>21230</v>
      </c>
      <c r="C58" s="50">
        <v>3169</v>
      </c>
      <c r="D58" s="50">
        <v>0</v>
      </c>
      <c r="E58" s="50">
        <v>0</v>
      </c>
      <c r="F58" s="50">
        <v>973</v>
      </c>
      <c r="G58" s="50">
        <v>0</v>
      </c>
      <c r="H58" s="162">
        <v>0</v>
      </c>
    </row>
    <row r="59" spans="1:8" ht="13.5" thickBot="1" x14ac:dyDescent="0.25">
      <c r="A59" s="153" t="s">
        <v>165</v>
      </c>
      <c r="B59" s="172">
        <v>261663</v>
      </c>
      <c r="C59" s="61">
        <v>288662</v>
      </c>
      <c r="D59" s="61">
        <v>330346</v>
      </c>
      <c r="E59" s="61">
        <v>365484</v>
      </c>
      <c r="F59" s="61">
        <v>362990</v>
      </c>
      <c r="G59" s="61">
        <v>362991</v>
      </c>
      <c r="H59" s="164">
        <v>362992</v>
      </c>
    </row>
    <row r="60" spans="1:8" ht="13.5" thickTop="1" x14ac:dyDescent="0.2"/>
  </sheetData>
  <mergeCells count="2">
    <mergeCell ref="A1:A3"/>
    <mergeCell ref="B1:H1"/>
  </mergeCells>
  <pageMargins left="0.27559055118110237" right="0.27559055118110237" top="0.98425196850393704" bottom="0.62992125984251968" header="0.51181102362204722" footer="0.51181102362204722"/>
  <pageSetup paperSize="9" firstPageNumber="0" orientation="landscape" r:id="rId1"/>
  <headerFooter alignWithMargins="0">
    <oddHeader>&amp;C&amp;"Arial CE,Tučné"&amp;12Rozpočet na roky 2024 - 2026
Bežné príjmy&amp;RObec Dolná Poruba
914 43 Dolná poruba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9" sqref="F9"/>
    </sheetView>
  </sheetViews>
  <sheetFormatPr defaultRowHeight="12.75" x14ac:dyDescent="0.2"/>
  <cols>
    <col min="1" max="1" width="55.140625" customWidth="1"/>
    <col min="2" max="2" width="12.28515625" customWidth="1"/>
    <col min="3" max="3" width="11.85546875" customWidth="1"/>
    <col min="4" max="4" width="12.7109375" customWidth="1"/>
    <col min="5" max="5" width="13.140625" customWidth="1"/>
    <col min="6" max="6" width="9.42578125" customWidth="1"/>
    <col min="7" max="8" width="9" bestFit="1" customWidth="1"/>
  </cols>
  <sheetData>
    <row r="1" spans="1:8" ht="13.5" thickTop="1" x14ac:dyDescent="0.2">
      <c r="A1" s="399" t="s">
        <v>64</v>
      </c>
      <c r="B1" s="400" t="s">
        <v>116</v>
      </c>
      <c r="C1" s="401"/>
      <c r="D1" s="401"/>
      <c r="E1" s="401"/>
      <c r="F1" s="401"/>
      <c r="G1" s="401"/>
      <c r="H1" s="402"/>
    </row>
    <row r="2" spans="1:8" x14ac:dyDescent="0.2">
      <c r="A2" s="389"/>
      <c r="B2" s="124" t="s">
        <v>103</v>
      </c>
      <c r="C2" s="125" t="s">
        <v>239</v>
      </c>
      <c r="D2" s="125" t="s">
        <v>242</v>
      </c>
      <c r="E2" s="125" t="s">
        <v>238</v>
      </c>
      <c r="F2" s="125" t="s">
        <v>97</v>
      </c>
      <c r="G2" s="125" t="s">
        <v>104</v>
      </c>
      <c r="H2" s="137" t="s">
        <v>237</v>
      </c>
    </row>
    <row r="3" spans="1:8" ht="13.5" thickBot="1" x14ac:dyDescent="0.25">
      <c r="A3" s="389"/>
      <c r="B3" s="142">
        <f t="shared" ref="B3:D3" si="0">SUM(B4:B11)</f>
        <v>89267</v>
      </c>
      <c r="C3" s="143">
        <f t="shared" si="0"/>
        <v>46684</v>
      </c>
      <c r="D3" s="143">
        <f t="shared" si="0"/>
        <v>18972</v>
      </c>
      <c r="E3" s="143">
        <f t="shared" ref="E3:H3" si="1">SUM(E4:E11)</f>
        <v>19971</v>
      </c>
      <c r="F3" s="143">
        <f t="shared" si="1"/>
        <v>488013</v>
      </c>
      <c r="G3" s="143">
        <f t="shared" si="1"/>
        <v>0</v>
      </c>
      <c r="H3" s="138">
        <f t="shared" si="1"/>
        <v>0</v>
      </c>
    </row>
    <row r="4" spans="1:8" ht="13.5" thickTop="1" x14ac:dyDescent="0.2">
      <c r="A4" s="135" t="s">
        <v>78</v>
      </c>
      <c r="B4" s="144">
        <v>0</v>
      </c>
      <c r="C4" s="145">
        <v>0</v>
      </c>
      <c r="D4" s="145">
        <v>0</v>
      </c>
      <c r="E4" s="145">
        <v>0</v>
      </c>
      <c r="F4" s="145">
        <v>830</v>
      </c>
      <c r="G4" s="146">
        <v>0</v>
      </c>
      <c r="H4" s="139">
        <v>0</v>
      </c>
    </row>
    <row r="5" spans="1:8" x14ac:dyDescent="0.2">
      <c r="A5" s="88" t="s">
        <v>91</v>
      </c>
      <c r="B5" s="180">
        <v>0</v>
      </c>
      <c r="C5" s="41">
        <v>0</v>
      </c>
      <c r="D5" s="41">
        <v>0</v>
      </c>
      <c r="E5" s="41">
        <v>0</v>
      </c>
      <c r="F5" s="41">
        <v>0</v>
      </c>
      <c r="G5" s="182">
        <v>0</v>
      </c>
      <c r="H5" s="183">
        <v>0</v>
      </c>
    </row>
    <row r="6" spans="1:8" x14ac:dyDescent="0.2">
      <c r="A6" s="174" t="s">
        <v>255</v>
      </c>
      <c r="B6" s="132">
        <v>0</v>
      </c>
      <c r="C6" s="19">
        <v>0</v>
      </c>
      <c r="D6" s="19">
        <v>0</v>
      </c>
      <c r="E6" s="19">
        <v>0</v>
      </c>
      <c r="F6" s="19">
        <v>353330</v>
      </c>
      <c r="G6" s="19">
        <v>0</v>
      </c>
      <c r="H6" s="140">
        <v>0</v>
      </c>
    </row>
    <row r="7" spans="1:8" x14ac:dyDescent="0.2">
      <c r="A7" s="88" t="s">
        <v>105</v>
      </c>
      <c r="B7" s="132">
        <v>35575</v>
      </c>
      <c r="C7" s="19">
        <v>0</v>
      </c>
      <c r="D7" s="19">
        <v>0</v>
      </c>
      <c r="E7" s="19">
        <v>0</v>
      </c>
      <c r="F7" s="19">
        <v>75293</v>
      </c>
      <c r="G7" s="19">
        <v>0</v>
      </c>
      <c r="H7" s="140">
        <v>0</v>
      </c>
    </row>
    <row r="8" spans="1:8" x14ac:dyDescent="0.2">
      <c r="A8" s="88" t="s">
        <v>106</v>
      </c>
      <c r="B8" s="132">
        <v>53692</v>
      </c>
      <c r="C8" s="19">
        <v>0</v>
      </c>
      <c r="D8" s="19">
        <v>0</v>
      </c>
      <c r="E8" s="19">
        <v>0</v>
      </c>
      <c r="F8" s="19">
        <v>38560</v>
      </c>
      <c r="G8" s="19">
        <v>0</v>
      </c>
      <c r="H8" s="140">
        <v>0</v>
      </c>
    </row>
    <row r="9" spans="1:8" x14ac:dyDescent="0.2">
      <c r="A9" s="88" t="s">
        <v>254</v>
      </c>
      <c r="B9" s="132">
        <v>0</v>
      </c>
      <c r="C9" s="19">
        <v>0</v>
      </c>
      <c r="D9" s="19">
        <v>0</v>
      </c>
      <c r="E9" s="19">
        <v>0</v>
      </c>
      <c r="F9" s="19">
        <v>20000</v>
      </c>
      <c r="G9" s="19">
        <v>0</v>
      </c>
      <c r="H9" s="140">
        <v>0</v>
      </c>
    </row>
    <row r="10" spans="1:8" x14ac:dyDescent="0.2">
      <c r="A10" s="88" t="s">
        <v>107</v>
      </c>
      <c r="B10" s="132">
        <v>0</v>
      </c>
      <c r="C10" s="19">
        <v>46684</v>
      </c>
      <c r="D10" s="19">
        <v>0</v>
      </c>
      <c r="E10" s="19">
        <v>0</v>
      </c>
      <c r="F10" s="19">
        <v>0</v>
      </c>
      <c r="G10" s="19">
        <v>0</v>
      </c>
      <c r="H10" s="140">
        <v>0</v>
      </c>
    </row>
    <row r="11" spans="1:8" s="17" customFormat="1" ht="13.5" thickBot="1" x14ac:dyDescent="0.25">
      <c r="A11" s="136" t="s">
        <v>108</v>
      </c>
      <c r="B11" s="147">
        <v>0</v>
      </c>
      <c r="C11" s="148">
        <v>0</v>
      </c>
      <c r="D11" s="148">
        <v>18972</v>
      </c>
      <c r="E11" s="148">
        <v>19971</v>
      </c>
      <c r="F11" s="148">
        <v>0</v>
      </c>
      <c r="G11" s="148">
        <v>0</v>
      </c>
      <c r="H11" s="141">
        <v>0</v>
      </c>
    </row>
  </sheetData>
  <mergeCells count="2">
    <mergeCell ref="A1:A3"/>
    <mergeCell ref="B1:H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&amp;C&amp;"Arial CE,Tučné"&amp;12Rozpočet na roky 2024 - 2026
Kapitálové príjmy&amp;RObec Dolná Poruba
914 43 Dolná Poruba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defaultRowHeight="12.75" x14ac:dyDescent="0.2"/>
  <cols>
    <col min="1" max="1" width="51.140625" customWidth="1"/>
    <col min="2" max="2" width="11.7109375" customWidth="1"/>
    <col min="3" max="3" width="13" customWidth="1"/>
    <col min="4" max="4" width="11.5703125" customWidth="1"/>
    <col min="5" max="5" width="10.5703125" customWidth="1"/>
    <col min="6" max="6" width="11.28515625" customWidth="1"/>
    <col min="7" max="7" width="10.85546875" customWidth="1"/>
    <col min="8" max="8" width="13.7109375" customWidth="1"/>
  </cols>
  <sheetData>
    <row r="1" spans="1:8" ht="13.5" thickTop="1" x14ac:dyDescent="0.2">
      <c r="A1" s="399" t="s">
        <v>20</v>
      </c>
      <c r="B1" s="403" t="s">
        <v>116</v>
      </c>
      <c r="C1" s="404"/>
      <c r="D1" s="404"/>
      <c r="E1" s="404"/>
      <c r="F1" s="404"/>
      <c r="G1" s="404"/>
      <c r="H1" s="405"/>
    </row>
    <row r="2" spans="1:8" x14ac:dyDescent="0.2">
      <c r="A2" s="389"/>
      <c r="B2" s="124" t="s">
        <v>103</v>
      </c>
      <c r="C2" s="125" t="s">
        <v>239</v>
      </c>
      <c r="D2" s="125" t="s">
        <v>242</v>
      </c>
      <c r="E2" s="125" t="s">
        <v>238</v>
      </c>
      <c r="F2" s="125" t="s">
        <v>97</v>
      </c>
      <c r="G2" s="125" t="s">
        <v>104</v>
      </c>
      <c r="H2" s="126" t="s">
        <v>237</v>
      </c>
    </row>
    <row r="3" spans="1:8" ht="13.5" thickBot="1" x14ac:dyDescent="0.25">
      <c r="A3" s="406"/>
      <c r="B3" s="127">
        <f t="shared" ref="B3:D3" si="0">SUM(B4:B9)</f>
        <v>48989</v>
      </c>
      <c r="C3" s="128">
        <f t="shared" si="0"/>
        <v>61878</v>
      </c>
      <c r="D3" s="128">
        <f t="shared" si="0"/>
        <v>87532</v>
      </c>
      <c r="E3" s="128">
        <f t="shared" ref="E3:H3" si="1">SUM(E4:E9)</f>
        <v>820205</v>
      </c>
      <c r="F3" s="128">
        <f t="shared" si="1"/>
        <v>58189</v>
      </c>
      <c r="G3" s="128">
        <f t="shared" si="1"/>
        <v>57703</v>
      </c>
      <c r="H3" s="129">
        <f t="shared" si="1"/>
        <v>52839</v>
      </c>
    </row>
    <row r="4" spans="1:8" ht="13.5" thickTop="1" x14ac:dyDescent="0.2">
      <c r="A4" s="121" t="s">
        <v>146</v>
      </c>
      <c r="B4" s="130">
        <v>24728</v>
      </c>
      <c r="C4" s="57">
        <v>40151</v>
      </c>
      <c r="D4" s="57">
        <v>26786</v>
      </c>
      <c r="E4" s="57">
        <v>58532</v>
      </c>
      <c r="F4" s="57">
        <v>26786</v>
      </c>
      <c r="G4" s="57">
        <v>28650</v>
      </c>
      <c r="H4" s="131">
        <v>23786</v>
      </c>
    </row>
    <row r="5" spans="1:8" x14ac:dyDescent="0.2">
      <c r="A5" s="122" t="s">
        <v>90</v>
      </c>
      <c r="B5" s="132">
        <v>4202</v>
      </c>
      <c r="C5" s="19">
        <v>4519</v>
      </c>
      <c r="D5" s="19">
        <v>2000</v>
      </c>
      <c r="E5" s="19">
        <v>3544</v>
      </c>
      <c r="F5" s="19">
        <v>2000</v>
      </c>
      <c r="G5" s="19">
        <v>2000</v>
      </c>
      <c r="H5" s="20">
        <v>2000</v>
      </c>
    </row>
    <row r="6" spans="1:8" x14ac:dyDescent="0.2">
      <c r="A6" s="122" t="s">
        <v>96</v>
      </c>
      <c r="B6" s="132">
        <v>20059</v>
      </c>
      <c r="C6" s="19">
        <v>17208</v>
      </c>
      <c r="D6" s="19">
        <v>8746</v>
      </c>
      <c r="E6" s="19">
        <v>27053</v>
      </c>
      <c r="F6" s="19">
        <v>27053</v>
      </c>
      <c r="G6" s="19">
        <v>27053</v>
      </c>
      <c r="H6" s="20">
        <v>27053</v>
      </c>
    </row>
    <row r="7" spans="1:8" x14ac:dyDescent="0.2">
      <c r="A7" s="122" t="s">
        <v>287</v>
      </c>
      <c r="B7" s="132">
        <v>0</v>
      </c>
      <c r="C7" s="19">
        <v>0</v>
      </c>
      <c r="D7" s="19">
        <v>0</v>
      </c>
      <c r="E7" s="19">
        <v>15756</v>
      </c>
      <c r="F7" s="19">
        <v>2350</v>
      </c>
      <c r="G7" s="19">
        <v>0</v>
      </c>
      <c r="H7" s="20">
        <v>0</v>
      </c>
    </row>
    <row r="8" spans="1:8" x14ac:dyDescent="0.2">
      <c r="A8" s="122" t="s">
        <v>257</v>
      </c>
      <c r="B8" s="132">
        <v>0</v>
      </c>
      <c r="C8" s="19">
        <v>0</v>
      </c>
      <c r="D8" s="19">
        <v>50000</v>
      </c>
      <c r="E8" s="19">
        <v>715320</v>
      </c>
      <c r="F8" s="19">
        <v>0</v>
      </c>
      <c r="G8" s="19">
        <v>0</v>
      </c>
      <c r="H8" s="20">
        <v>0</v>
      </c>
    </row>
    <row r="9" spans="1:8" ht="13.5" thickBot="1" x14ac:dyDescent="0.25">
      <c r="A9" s="123" t="s">
        <v>98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68">
        <v>0</v>
      </c>
    </row>
    <row r="10" spans="1:8" ht="13.5" thickTop="1" x14ac:dyDescent="0.2">
      <c r="A10" s="18"/>
    </row>
  </sheetData>
  <mergeCells count="2">
    <mergeCell ref="B1:H1"/>
    <mergeCell ref="A1:A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&amp;C&amp;"Arial CE,Tučné"&amp;12Rozpočet na roky 2024 - 2026
Príjmové finančné operácie&amp;RObec Dolná Poruba
914 43 Dolná Poruba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6"/>
  <sheetViews>
    <sheetView showGridLines="0" zoomScaleNormal="10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G88" sqref="G88"/>
    </sheetView>
  </sheetViews>
  <sheetFormatPr defaultRowHeight="12.75" x14ac:dyDescent="0.2"/>
  <cols>
    <col min="1" max="1" width="48.5703125" customWidth="1"/>
    <col min="2" max="2" width="11.85546875" customWidth="1"/>
    <col min="3" max="3" width="13.5703125" customWidth="1"/>
    <col min="4" max="4" width="12.7109375" customWidth="1"/>
    <col min="5" max="5" width="15" customWidth="1"/>
    <col min="6" max="6" width="13.28515625" customWidth="1"/>
    <col min="7" max="7" width="11" customWidth="1"/>
    <col min="8" max="8" width="13.42578125" customWidth="1"/>
  </cols>
  <sheetData>
    <row r="1" spans="1:8" ht="13.5" thickTop="1" x14ac:dyDescent="0.2">
      <c r="A1" s="393" t="s">
        <v>22</v>
      </c>
      <c r="B1" s="407" t="s">
        <v>116</v>
      </c>
      <c r="C1" s="408"/>
      <c r="D1" s="408"/>
      <c r="E1" s="408"/>
      <c r="F1" s="408"/>
      <c r="G1" s="409"/>
      <c r="H1" s="12"/>
    </row>
    <row r="2" spans="1:8" x14ac:dyDescent="0.2">
      <c r="A2" s="394"/>
      <c r="B2" s="107" t="s">
        <v>103</v>
      </c>
      <c r="C2" s="9" t="s">
        <v>239</v>
      </c>
      <c r="D2" s="9" t="s">
        <v>242</v>
      </c>
      <c r="E2" s="9" t="s">
        <v>238</v>
      </c>
      <c r="F2" s="9" t="s">
        <v>97</v>
      </c>
      <c r="G2" s="108" t="s">
        <v>104</v>
      </c>
      <c r="H2" s="11" t="s">
        <v>237</v>
      </c>
    </row>
    <row r="3" spans="1:8" ht="13.5" thickBot="1" x14ac:dyDescent="0.25">
      <c r="A3" s="395"/>
      <c r="B3" s="16">
        <f t="shared" ref="B3:H3" si="0">B4+ B23+B25+B27+B30+B32+B37+B52+B42+B39+B47+B56+B45+B62+B67+B65+B75+B79+B95+B107+B105+B114+B111+B85+B97+B99+B89+B91+B87+B93+B101+B103</f>
        <v>638566</v>
      </c>
      <c r="C3" s="16">
        <f t="shared" si="0"/>
        <v>742635</v>
      </c>
      <c r="D3" s="16">
        <f t="shared" si="0"/>
        <v>758202</v>
      </c>
      <c r="E3" s="16">
        <f t="shared" si="0"/>
        <v>932190</v>
      </c>
      <c r="F3" s="16">
        <f t="shared" si="0"/>
        <v>921531</v>
      </c>
      <c r="G3" s="16">
        <f t="shared" si="0"/>
        <v>834231</v>
      </c>
      <c r="H3" s="16">
        <f t="shared" si="0"/>
        <v>831259</v>
      </c>
    </row>
    <row r="4" spans="1:8" ht="14.25" thickTop="1" thickBot="1" x14ac:dyDescent="0.25">
      <c r="A4" s="92" t="s">
        <v>23</v>
      </c>
      <c r="B4" s="110">
        <f t="shared" ref="B4:D4" si="1">SUM(B5:B22)</f>
        <v>140752</v>
      </c>
      <c r="C4" s="31">
        <f t="shared" si="1"/>
        <v>178996</v>
      </c>
      <c r="D4" s="31">
        <f t="shared" si="1"/>
        <v>144667</v>
      </c>
      <c r="E4" s="31">
        <f>SUM(E5:E22)</f>
        <v>176686</v>
      </c>
      <c r="F4" s="31">
        <f>SUM(F5:F22)</f>
        <v>194487</v>
      </c>
      <c r="G4" s="31">
        <f>SUM(G5:G22)</f>
        <v>170120</v>
      </c>
      <c r="H4" s="32">
        <f>SUM(H5:H22)</f>
        <v>169560</v>
      </c>
    </row>
    <row r="5" spans="1:8" x14ac:dyDescent="0.2">
      <c r="A5" s="93" t="s">
        <v>24</v>
      </c>
      <c r="B5" s="111">
        <v>77160</v>
      </c>
      <c r="C5" s="24">
        <v>100484</v>
      </c>
      <c r="D5" s="24">
        <v>82561</v>
      </c>
      <c r="E5" s="24">
        <v>93422</v>
      </c>
      <c r="F5" s="24">
        <v>94120</v>
      </c>
      <c r="G5" s="38">
        <v>94350</v>
      </c>
      <c r="H5" s="56">
        <v>94350</v>
      </c>
    </row>
    <row r="6" spans="1:8" x14ac:dyDescent="0.2">
      <c r="A6" s="94" t="s">
        <v>25</v>
      </c>
      <c r="B6" s="112">
        <v>27076</v>
      </c>
      <c r="C6" s="50">
        <v>33880</v>
      </c>
      <c r="D6" s="50">
        <v>28896</v>
      </c>
      <c r="E6" s="50">
        <v>32697</v>
      </c>
      <c r="F6" s="50">
        <v>32942</v>
      </c>
      <c r="G6" s="58">
        <v>33022</v>
      </c>
      <c r="H6" s="59">
        <v>33022</v>
      </c>
    </row>
    <row r="7" spans="1:8" x14ac:dyDescent="0.2">
      <c r="A7" s="94" t="s">
        <v>26</v>
      </c>
      <c r="B7" s="112">
        <v>0</v>
      </c>
      <c r="C7" s="50">
        <v>9</v>
      </c>
      <c r="D7" s="50">
        <v>126</v>
      </c>
      <c r="E7" s="50">
        <v>56</v>
      </c>
      <c r="F7" s="50">
        <v>126</v>
      </c>
      <c r="G7" s="58">
        <v>130</v>
      </c>
      <c r="H7" s="59">
        <v>130</v>
      </c>
    </row>
    <row r="8" spans="1:8" x14ac:dyDescent="0.2">
      <c r="A8" s="94" t="s">
        <v>27</v>
      </c>
      <c r="B8" s="112">
        <v>5102</v>
      </c>
      <c r="C8" s="50">
        <v>4155</v>
      </c>
      <c r="D8" s="50">
        <v>8673</v>
      </c>
      <c r="E8" s="50">
        <v>5120</v>
      </c>
      <c r="F8" s="50">
        <v>8673</v>
      </c>
      <c r="G8" s="58">
        <v>9263</v>
      </c>
      <c r="H8" s="59">
        <v>9263</v>
      </c>
    </row>
    <row r="9" spans="1:8" x14ac:dyDescent="0.2">
      <c r="A9" s="95" t="s">
        <v>28</v>
      </c>
      <c r="B9" s="112">
        <v>6980</v>
      </c>
      <c r="C9" s="50">
        <v>4409</v>
      </c>
      <c r="D9" s="50">
        <v>5886</v>
      </c>
      <c r="E9" s="50">
        <v>7878</v>
      </c>
      <c r="F9" s="50">
        <v>7786</v>
      </c>
      <c r="G9" s="58">
        <v>5690</v>
      </c>
      <c r="H9" s="59">
        <v>5690</v>
      </c>
    </row>
    <row r="10" spans="1:8" x14ac:dyDescent="0.2">
      <c r="A10" s="94" t="s">
        <v>99</v>
      </c>
      <c r="B10" s="112">
        <v>0</v>
      </c>
      <c r="C10" s="50">
        <v>302</v>
      </c>
      <c r="D10" s="50">
        <v>115</v>
      </c>
      <c r="E10" s="50">
        <v>650</v>
      </c>
      <c r="F10" s="50">
        <v>330</v>
      </c>
      <c r="G10" s="58">
        <v>680</v>
      </c>
      <c r="H10" s="59">
        <v>120</v>
      </c>
    </row>
    <row r="11" spans="1:8" x14ac:dyDescent="0.2">
      <c r="A11" s="95" t="s">
        <v>95</v>
      </c>
      <c r="B11" s="112">
        <v>1689</v>
      </c>
      <c r="C11" s="50">
        <v>973</v>
      </c>
      <c r="D11" s="50">
        <v>1120</v>
      </c>
      <c r="E11" s="50">
        <v>1500</v>
      </c>
      <c r="F11" s="50">
        <v>1650</v>
      </c>
      <c r="G11" s="58">
        <v>1620</v>
      </c>
      <c r="H11" s="59">
        <v>1620</v>
      </c>
    </row>
    <row r="12" spans="1:8" x14ac:dyDescent="0.2">
      <c r="A12" s="95" t="s">
        <v>29</v>
      </c>
      <c r="B12" s="112">
        <v>794</v>
      </c>
      <c r="C12" s="50">
        <v>844</v>
      </c>
      <c r="D12" s="50">
        <v>824</v>
      </c>
      <c r="E12" s="50">
        <v>805</v>
      </c>
      <c r="F12" s="50">
        <v>824</v>
      </c>
      <c r="G12" s="58">
        <v>836</v>
      </c>
      <c r="H12" s="59">
        <v>836</v>
      </c>
    </row>
    <row r="13" spans="1:8" x14ac:dyDescent="0.2">
      <c r="A13" s="95" t="s">
        <v>30</v>
      </c>
      <c r="B13" s="112">
        <v>831</v>
      </c>
      <c r="C13" s="50">
        <v>772</v>
      </c>
      <c r="D13" s="50">
        <v>856</v>
      </c>
      <c r="E13" s="50">
        <v>756</v>
      </c>
      <c r="F13" s="50">
        <v>856</v>
      </c>
      <c r="G13" s="58">
        <v>869</v>
      </c>
      <c r="H13" s="59">
        <v>869</v>
      </c>
    </row>
    <row r="14" spans="1:8" x14ac:dyDescent="0.2">
      <c r="A14" s="94" t="s">
        <v>31</v>
      </c>
      <c r="B14" s="112">
        <v>0</v>
      </c>
      <c r="C14" s="50">
        <v>1335</v>
      </c>
      <c r="D14" s="50">
        <v>100</v>
      </c>
      <c r="E14" s="50">
        <v>905</v>
      </c>
      <c r="F14" s="50">
        <v>560</v>
      </c>
      <c r="G14" s="58">
        <v>600</v>
      </c>
      <c r="H14" s="60">
        <v>600</v>
      </c>
    </row>
    <row r="15" spans="1:8" x14ac:dyDescent="0.2">
      <c r="A15" s="94" t="s">
        <v>112</v>
      </c>
      <c r="B15" s="112">
        <v>0</v>
      </c>
      <c r="C15" s="50">
        <v>700</v>
      </c>
      <c r="D15" s="50">
        <v>640</v>
      </c>
      <c r="E15" s="50">
        <v>480</v>
      </c>
      <c r="F15" s="50">
        <v>640</v>
      </c>
      <c r="G15" s="58">
        <v>670</v>
      </c>
      <c r="H15" s="59">
        <v>670</v>
      </c>
    </row>
    <row r="16" spans="1:8" x14ac:dyDescent="0.2">
      <c r="A16" s="94" t="s">
        <v>263</v>
      </c>
      <c r="B16" s="112">
        <v>0</v>
      </c>
      <c r="C16" s="50">
        <v>0</v>
      </c>
      <c r="D16" s="50">
        <v>0</v>
      </c>
      <c r="E16" s="50">
        <v>5600</v>
      </c>
      <c r="F16" s="50">
        <v>23700</v>
      </c>
      <c r="G16" s="58">
        <v>0</v>
      </c>
      <c r="H16" s="59">
        <v>0</v>
      </c>
    </row>
    <row r="17" spans="1:8" x14ac:dyDescent="0.2">
      <c r="A17" s="94" t="s">
        <v>32</v>
      </c>
      <c r="B17" s="112">
        <v>10749</v>
      </c>
      <c r="C17" s="50">
        <v>11114</v>
      </c>
      <c r="D17" s="50">
        <v>8160</v>
      </c>
      <c r="E17" s="50">
        <v>12850</v>
      </c>
      <c r="F17" s="50">
        <v>11890</v>
      </c>
      <c r="G17" s="58">
        <v>11900</v>
      </c>
      <c r="H17" s="59">
        <v>11900</v>
      </c>
    </row>
    <row r="18" spans="1:8" x14ac:dyDescent="0.2">
      <c r="A18" s="94" t="s">
        <v>100</v>
      </c>
      <c r="B18" s="112">
        <v>6663</v>
      </c>
      <c r="C18" s="50">
        <v>6565</v>
      </c>
      <c r="D18" s="50">
        <v>4580</v>
      </c>
      <c r="E18" s="50">
        <v>6354</v>
      </c>
      <c r="F18" s="50">
        <v>6400</v>
      </c>
      <c r="G18" s="58">
        <v>6500</v>
      </c>
      <c r="H18" s="59">
        <v>6500</v>
      </c>
    </row>
    <row r="19" spans="1:8" x14ac:dyDescent="0.2">
      <c r="A19" s="94" t="s">
        <v>243</v>
      </c>
      <c r="B19" s="112">
        <v>0</v>
      </c>
      <c r="C19" s="50">
        <v>200</v>
      </c>
      <c r="D19" s="50">
        <v>0</v>
      </c>
      <c r="E19" s="50">
        <v>0</v>
      </c>
      <c r="F19" s="50">
        <v>0</v>
      </c>
      <c r="G19" s="58">
        <v>0</v>
      </c>
      <c r="H19" s="59">
        <v>0</v>
      </c>
    </row>
    <row r="20" spans="1:8" x14ac:dyDescent="0.2">
      <c r="A20" s="94" t="s">
        <v>244</v>
      </c>
      <c r="B20" s="112">
        <v>0</v>
      </c>
      <c r="C20" s="50">
        <v>10088</v>
      </c>
      <c r="D20" s="50">
        <v>0</v>
      </c>
      <c r="E20" s="50">
        <v>271</v>
      </c>
      <c r="F20" s="50">
        <v>0</v>
      </c>
      <c r="G20" s="58">
        <v>0</v>
      </c>
      <c r="H20" s="59">
        <v>0</v>
      </c>
    </row>
    <row r="21" spans="1:8" x14ac:dyDescent="0.2">
      <c r="A21" s="94" t="s">
        <v>75</v>
      </c>
      <c r="B21" s="112">
        <v>2908</v>
      </c>
      <c r="C21" s="50">
        <v>2378</v>
      </c>
      <c r="D21" s="50">
        <v>1340</v>
      </c>
      <c r="E21" s="50">
        <v>6552</v>
      </c>
      <c r="F21" s="50">
        <v>3200</v>
      </c>
      <c r="G21" s="58">
        <v>3200</v>
      </c>
      <c r="H21" s="59">
        <v>3200</v>
      </c>
    </row>
    <row r="22" spans="1:8" ht="13.5" thickBot="1" x14ac:dyDescent="0.25">
      <c r="A22" s="93" t="s">
        <v>70</v>
      </c>
      <c r="B22" s="111">
        <v>800</v>
      </c>
      <c r="C22" s="24">
        <v>788</v>
      </c>
      <c r="D22" s="24">
        <v>790</v>
      </c>
      <c r="E22" s="24">
        <v>790</v>
      </c>
      <c r="F22" s="24">
        <v>790</v>
      </c>
      <c r="G22" s="38">
        <v>790</v>
      </c>
      <c r="H22" s="26">
        <v>790</v>
      </c>
    </row>
    <row r="23" spans="1:8" ht="13.5" thickBot="1" x14ac:dyDescent="0.25">
      <c r="A23" s="39" t="s">
        <v>122</v>
      </c>
      <c r="B23" s="113">
        <f t="shared" ref="B23:H23" si="2">B24</f>
        <v>1024</v>
      </c>
      <c r="C23" s="33">
        <f t="shared" si="2"/>
        <v>939</v>
      </c>
      <c r="D23" s="33">
        <f t="shared" si="2"/>
        <v>1020</v>
      </c>
      <c r="E23" s="33">
        <f t="shared" si="2"/>
        <v>824</v>
      </c>
      <c r="F23" s="33">
        <f t="shared" si="2"/>
        <v>1020</v>
      </c>
      <c r="G23" s="33">
        <f t="shared" si="2"/>
        <v>1020</v>
      </c>
      <c r="H23" s="34">
        <f t="shared" si="2"/>
        <v>1020</v>
      </c>
    </row>
    <row r="24" spans="1:8" ht="13.5" thickBot="1" x14ac:dyDescent="0.25">
      <c r="A24" s="96" t="s">
        <v>33</v>
      </c>
      <c r="B24" s="111">
        <v>1024</v>
      </c>
      <c r="C24" s="24">
        <v>939</v>
      </c>
      <c r="D24" s="24">
        <v>1020</v>
      </c>
      <c r="E24" s="24">
        <v>824</v>
      </c>
      <c r="F24" s="24">
        <v>1020</v>
      </c>
      <c r="G24" s="38">
        <v>1020</v>
      </c>
      <c r="H24" s="26">
        <v>1020</v>
      </c>
    </row>
    <row r="25" spans="1:8" ht="13.5" thickBot="1" x14ac:dyDescent="0.25">
      <c r="A25" s="97" t="s">
        <v>110</v>
      </c>
      <c r="B25" s="225">
        <f t="shared" ref="B25:H25" si="3">B26</f>
        <v>250</v>
      </c>
      <c r="C25" s="33">
        <f t="shared" si="3"/>
        <v>1329</v>
      </c>
      <c r="D25" s="33">
        <f t="shared" si="3"/>
        <v>620</v>
      </c>
      <c r="E25" s="33">
        <f t="shared" si="3"/>
        <v>1582</v>
      </c>
      <c r="F25" s="33">
        <f t="shared" si="3"/>
        <v>1460</v>
      </c>
      <c r="G25" s="33">
        <f t="shared" si="3"/>
        <v>820</v>
      </c>
      <c r="H25" s="34">
        <f t="shared" si="3"/>
        <v>820</v>
      </c>
    </row>
    <row r="26" spans="1:8" ht="13.5" thickBot="1" x14ac:dyDescent="0.25">
      <c r="A26" s="221" t="s">
        <v>213</v>
      </c>
      <c r="B26" s="222">
        <v>250</v>
      </c>
      <c r="C26" s="223">
        <v>1329</v>
      </c>
      <c r="D26" s="223">
        <v>620</v>
      </c>
      <c r="E26" s="223">
        <v>1582</v>
      </c>
      <c r="F26" s="223">
        <v>1460</v>
      </c>
      <c r="G26" s="223">
        <v>820</v>
      </c>
      <c r="H26" s="224">
        <v>820</v>
      </c>
    </row>
    <row r="27" spans="1:8" ht="13.5" thickBot="1" x14ac:dyDescent="0.25">
      <c r="A27" s="39" t="s">
        <v>66</v>
      </c>
      <c r="B27" s="113">
        <f t="shared" ref="B27:D27" si="4">B28+B29</f>
        <v>0</v>
      </c>
      <c r="C27" s="33">
        <f t="shared" si="4"/>
        <v>0</v>
      </c>
      <c r="D27" s="33">
        <f t="shared" si="4"/>
        <v>400</v>
      </c>
      <c r="E27" s="33">
        <f t="shared" ref="E27:H27" si="5">E28+E29</f>
        <v>0</v>
      </c>
      <c r="F27" s="33">
        <f t="shared" si="5"/>
        <v>207</v>
      </c>
      <c r="G27" s="33">
        <f t="shared" si="5"/>
        <v>207</v>
      </c>
      <c r="H27" s="34">
        <f t="shared" si="5"/>
        <v>207</v>
      </c>
    </row>
    <row r="28" spans="1:8" x14ac:dyDescent="0.2">
      <c r="A28" s="96" t="s">
        <v>101</v>
      </c>
      <c r="B28" s="111">
        <v>0</v>
      </c>
      <c r="C28" s="24">
        <v>0</v>
      </c>
      <c r="D28" s="24">
        <v>200</v>
      </c>
      <c r="E28" s="24">
        <v>0</v>
      </c>
      <c r="F28" s="24">
        <v>0</v>
      </c>
      <c r="G28" s="38">
        <v>0</v>
      </c>
      <c r="H28" s="54">
        <v>0</v>
      </c>
    </row>
    <row r="29" spans="1:8" ht="13.5" thickBot="1" x14ac:dyDescent="0.25">
      <c r="A29" s="98" t="s">
        <v>102</v>
      </c>
      <c r="B29" s="114">
        <v>0</v>
      </c>
      <c r="C29" s="52">
        <v>0</v>
      </c>
      <c r="D29" s="52">
        <v>200</v>
      </c>
      <c r="E29" s="52">
        <v>0</v>
      </c>
      <c r="F29" s="52">
        <v>207</v>
      </c>
      <c r="G29" s="115">
        <v>207</v>
      </c>
      <c r="H29" s="53">
        <v>207</v>
      </c>
    </row>
    <row r="30" spans="1:8" ht="13.5" thickBot="1" x14ac:dyDescent="0.25">
      <c r="A30" s="39" t="s">
        <v>93</v>
      </c>
      <c r="B30" s="113">
        <f t="shared" ref="B30:H30" si="6">B31</f>
        <v>15449</v>
      </c>
      <c r="C30" s="33">
        <f t="shared" si="6"/>
        <v>1369</v>
      </c>
      <c r="D30" s="33">
        <f t="shared" si="6"/>
        <v>100</v>
      </c>
      <c r="E30" s="33">
        <f t="shared" si="6"/>
        <v>0</v>
      </c>
      <c r="F30" s="33">
        <f t="shared" si="6"/>
        <v>100</v>
      </c>
      <c r="G30" s="33">
        <f t="shared" si="6"/>
        <v>150</v>
      </c>
      <c r="H30" s="34">
        <f t="shared" si="6"/>
        <v>150</v>
      </c>
    </row>
    <row r="31" spans="1:8" ht="13.5" thickBot="1" x14ac:dyDescent="0.25">
      <c r="A31" s="226" t="s">
        <v>214</v>
      </c>
      <c r="B31" s="222">
        <v>15449</v>
      </c>
      <c r="C31" s="223">
        <v>1369</v>
      </c>
      <c r="D31" s="223">
        <v>100</v>
      </c>
      <c r="E31" s="223">
        <v>0</v>
      </c>
      <c r="F31" s="223">
        <v>100</v>
      </c>
      <c r="G31" s="223">
        <v>150</v>
      </c>
      <c r="H31" s="224">
        <v>150</v>
      </c>
    </row>
    <row r="32" spans="1:8" ht="13.5" thickBot="1" x14ac:dyDescent="0.25">
      <c r="A32" s="39" t="s">
        <v>229</v>
      </c>
      <c r="B32" s="113">
        <f t="shared" ref="B32:D32" si="7">SUM(B33:B36)</f>
        <v>5494</v>
      </c>
      <c r="C32" s="33">
        <f t="shared" si="7"/>
        <v>4425</v>
      </c>
      <c r="D32" s="33">
        <f t="shared" si="7"/>
        <v>2190</v>
      </c>
      <c r="E32" s="33">
        <f t="shared" ref="E32:H32" si="8">SUM(E33:E36)</f>
        <v>5043</v>
      </c>
      <c r="F32" s="33">
        <f t="shared" si="8"/>
        <v>1550</v>
      </c>
      <c r="G32" s="33">
        <f t="shared" si="8"/>
        <v>1930</v>
      </c>
      <c r="H32" s="34">
        <f t="shared" si="8"/>
        <v>1750</v>
      </c>
    </row>
    <row r="33" spans="1:8" x14ac:dyDescent="0.2">
      <c r="A33" s="93" t="s">
        <v>34</v>
      </c>
      <c r="B33" s="111">
        <v>3998</v>
      </c>
      <c r="C33" s="24">
        <v>2801</v>
      </c>
      <c r="D33" s="24">
        <v>500</v>
      </c>
      <c r="E33" s="24">
        <v>3224</v>
      </c>
      <c r="F33" s="24">
        <v>400</v>
      </c>
      <c r="G33" s="38">
        <v>520</v>
      </c>
      <c r="H33" s="26">
        <v>480</v>
      </c>
    </row>
    <row r="34" spans="1:8" x14ac:dyDescent="0.2">
      <c r="A34" s="94" t="s">
        <v>35</v>
      </c>
      <c r="B34" s="112">
        <v>515</v>
      </c>
      <c r="C34" s="50">
        <v>286</v>
      </c>
      <c r="D34" s="50">
        <v>190</v>
      </c>
      <c r="E34" s="50">
        <v>416</v>
      </c>
      <c r="F34" s="50">
        <v>200</v>
      </c>
      <c r="G34" s="58">
        <v>200</v>
      </c>
      <c r="H34" s="51">
        <v>190</v>
      </c>
    </row>
    <row r="35" spans="1:8" x14ac:dyDescent="0.2">
      <c r="A35" s="94" t="s">
        <v>36</v>
      </c>
      <c r="B35" s="112">
        <v>379</v>
      </c>
      <c r="C35" s="50">
        <v>944</v>
      </c>
      <c r="D35" s="50">
        <v>800</v>
      </c>
      <c r="E35" s="50">
        <v>468</v>
      </c>
      <c r="F35" s="50">
        <v>600</v>
      </c>
      <c r="G35" s="58">
        <v>600</v>
      </c>
      <c r="H35" s="51">
        <v>480</v>
      </c>
    </row>
    <row r="36" spans="1:8" ht="13.5" thickBot="1" x14ac:dyDescent="0.25">
      <c r="A36" s="93" t="s">
        <v>37</v>
      </c>
      <c r="B36" s="111">
        <v>602</v>
      </c>
      <c r="C36" s="24">
        <v>394</v>
      </c>
      <c r="D36" s="24">
        <v>700</v>
      </c>
      <c r="E36" s="24">
        <v>935</v>
      </c>
      <c r="F36" s="24">
        <v>350</v>
      </c>
      <c r="G36" s="38">
        <v>610</v>
      </c>
      <c r="H36" s="26">
        <v>600</v>
      </c>
    </row>
    <row r="37" spans="1:8" ht="13.5" thickBot="1" x14ac:dyDescent="0.25">
      <c r="A37" s="39" t="s">
        <v>94</v>
      </c>
      <c r="B37" s="113">
        <f t="shared" ref="B37:H37" si="9">B38</f>
        <v>0</v>
      </c>
      <c r="C37" s="33">
        <f t="shared" si="9"/>
        <v>1469</v>
      </c>
      <c r="D37" s="33">
        <f t="shared" si="9"/>
        <v>620</v>
      </c>
      <c r="E37" s="33">
        <f t="shared" si="9"/>
        <v>0</v>
      </c>
      <c r="F37" s="33">
        <f t="shared" si="9"/>
        <v>2000</v>
      </c>
      <c r="G37" s="33">
        <f t="shared" si="9"/>
        <v>0</v>
      </c>
      <c r="H37" s="34">
        <f t="shared" si="9"/>
        <v>350</v>
      </c>
    </row>
    <row r="38" spans="1:8" ht="13.5" thickBot="1" x14ac:dyDescent="0.25">
      <c r="A38" s="226" t="s">
        <v>215</v>
      </c>
      <c r="B38" s="222">
        <v>0</v>
      </c>
      <c r="C38" s="223">
        <v>1469</v>
      </c>
      <c r="D38" s="223">
        <v>620</v>
      </c>
      <c r="E38" s="223">
        <v>0</v>
      </c>
      <c r="F38" s="223">
        <v>2000</v>
      </c>
      <c r="G38" s="223">
        <v>0</v>
      </c>
      <c r="H38" s="227">
        <v>350</v>
      </c>
    </row>
    <row r="39" spans="1:8" ht="13.5" thickBot="1" x14ac:dyDescent="0.25">
      <c r="A39" s="39" t="s">
        <v>42</v>
      </c>
      <c r="B39" s="113">
        <f t="shared" ref="B39:H39" si="10">B40+B41</f>
        <v>1108</v>
      </c>
      <c r="C39" s="33">
        <f t="shared" si="10"/>
        <v>2175</v>
      </c>
      <c r="D39" s="33">
        <f t="shared" si="10"/>
        <v>7649</v>
      </c>
      <c r="E39" s="33">
        <f t="shared" si="10"/>
        <v>11608</v>
      </c>
      <c r="F39" s="33">
        <f t="shared" si="10"/>
        <v>37649</v>
      </c>
      <c r="G39" s="33">
        <f t="shared" si="10"/>
        <v>7320</v>
      </c>
      <c r="H39" s="34">
        <f t="shared" si="10"/>
        <v>5860</v>
      </c>
    </row>
    <row r="40" spans="1:8" x14ac:dyDescent="0.2">
      <c r="A40" s="93" t="s">
        <v>124</v>
      </c>
      <c r="B40" s="111">
        <v>1108</v>
      </c>
      <c r="C40" s="24">
        <v>1550</v>
      </c>
      <c r="D40" s="24">
        <v>6789</v>
      </c>
      <c r="E40" s="24">
        <v>2976</v>
      </c>
      <c r="F40" s="24">
        <v>36789</v>
      </c>
      <c r="G40" s="38">
        <v>6890</v>
      </c>
      <c r="H40" s="26">
        <v>5430</v>
      </c>
    </row>
    <row r="41" spans="1:8" ht="13.5" thickBot="1" x14ac:dyDescent="0.25">
      <c r="A41" s="99" t="s">
        <v>125</v>
      </c>
      <c r="B41" s="114">
        <v>0</v>
      </c>
      <c r="C41" s="52">
        <v>625</v>
      </c>
      <c r="D41" s="52">
        <v>860</v>
      </c>
      <c r="E41" s="52">
        <v>8632</v>
      </c>
      <c r="F41" s="52">
        <v>860</v>
      </c>
      <c r="G41" s="115">
        <v>430</v>
      </c>
      <c r="H41" s="53">
        <v>430</v>
      </c>
    </row>
    <row r="42" spans="1:8" ht="13.5" thickBot="1" x14ac:dyDescent="0.25">
      <c r="A42" s="39" t="s">
        <v>40</v>
      </c>
      <c r="B42" s="113">
        <f t="shared" ref="B42:D42" si="11">B43+B44</f>
        <v>19834</v>
      </c>
      <c r="C42" s="33">
        <f t="shared" si="11"/>
        <v>20942</v>
      </c>
      <c r="D42" s="33">
        <f t="shared" si="11"/>
        <v>27354</v>
      </c>
      <c r="E42" s="33">
        <f t="shared" ref="E42:H42" si="12">E43+E44</f>
        <v>20376</v>
      </c>
      <c r="F42" s="33">
        <f t="shared" si="12"/>
        <v>27354</v>
      </c>
      <c r="G42" s="33">
        <f t="shared" si="12"/>
        <v>27966</v>
      </c>
      <c r="H42" s="34">
        <f t="shared" si="12"/>
        <v>27966</v>
      </c>
    </row>
    <row r="43" spans="1:8" x14ac:dyDescent="0.2">
      <c r="A43" s="93" t="s">
        <v>123</v>
      </c>
      <c r="B43" s="111">
        <v>1476</v>
      </c>
      <c r="C43" s="24">
        <v>1320</v>
      </c>
      <c r="D43" s="24">
        <v>1490</v>
      </c>
      <c r="E43" s="24">
        <v>1420</v>
      </c>
      <c r="F43" s="24">
        <v>1490</v>
      </c>
      <c r="G43" s="38">
        <v>1500</v>
      </c>
      <c r="H43" s="26">
        <v>1500</v>
      </c>
    </row>
    <row r="44" spans="1:8" ht="13.5" thickBot="1" x14ac:dyDescent="0.25">
      <c r="A44" s="99" t="s">
        <v>41</v>
      </c>
      <c r="B44" s="114">
        <v>18358</v>
      </c>
      <c r="C44" s="52">
        <v>19622</v>
      </c>
      <c r="D44" s="52">
        <v>25864</v>
      </c>
      <c r="E44" s="52">
        <v>18956</v>
      </c>
      <c r="F44" s="52">
        <v>25864</v>
      </c>
      <c r="G44" s="115">
        <v>26466</v>
      </c>
      <c r="H44" s="53">
        <v>26466</v>
      </c>
    </row>
    <row r="45" spans="1:8" ht="13.5" thickBot="1" x14ac:dyDescent="0.25">
      <c r="A45" s="102" t="s">
        <v>46</v>
      </c>
      <c r="B45" s="116">
        <f t="shared" ref="B45:H45" si="13">B46</f>
        <v>2886</v>
      </c>
      <c r="C45" s="35">
        <f t="shared" si="13"/>
        <v>3825</v>
      </c>
      <c r="D45" s="35">
        <f t="shared" si="13"/>
        <v>3220</v>
      </c>
      <c r="E45" s="35">
        <f t="shared" si="13"/>
        <v>3883</v>
      </c>
      <c r="F45" s="35">
        <f t="shared" si="13"/>
        <v>3786</v>
      </c>
      <c r="G45" s="35">
        <f t="shared" si="13"/>
        <v>3544</v>
      </c>
      <c r="H45" s="229">
        <f t="shared" si="13"/>
        <v>3550</v>
      </c>
    </row>
    <row r="46" spans="1:8" ht="13.5" thickBot="1" x14ac:dyDescent="0.25">
      <c r="A46" s="228" t="s">
        <v>216</v>
      </c>
      <c r="B46" s="222">
        <v>2886</v>
      </c>
      <c r="C46" s="223">
        <v>3825</v>
      </c>
      <c r="D46" s="223">
        <v>3220</v>
      </c>
      <c r="E46" s="223">
        <v>3883</v>
      </c>
      <c r="F46" s="223">
        <v>3786</v>
      </c>
      <c r="G46" s="223">
        <v>3544</v>
      </c>
      <c r="H46" s="227">
        <v>3550</v>
      </c>
    </row>
    <row r="47" spans="1:8" ht="13.5" thickBot="1" x14ac:dyDescent="0.25">
      <c r="A47" s="100" t="s">
        <v>43</v>
      </c>
      <c r="B47" s="113">
        <f t="shared" ref="B47:D47" si="14">SUM(B48:B51)</f>
        <v>7017</v>
      </c>
      <c r="C47" s="33">
        <f t="shared" si="14"/>
        <v>8836</v>
      </c>
      <c r="D47" s="33">
        <f t="shared" si="14"/>
        <v>14662</v>
      </c>
      <c r="E47" s="33">
        <f t="shared" ref="E47:H47" si="15">SUM(E48:E51)</f>
        <v>18567</v>
      </c>
      <c r="F47" s="33">
        <f t="shared" si="15"/>
        <v>15688</v>
      </c>
      <c r="G47" s="33">
        <f t="shared" si="15"/>
        <v>15752</v>
      </c>
      <c r="H47" s="34">
        <f t="shared" si="15"/>
        <v>15750</v>
      </c>
    </row>
    <row r="48" spans="1:8" x14ac:dyDescent="0.2">
      <c r="A48" s="101" t="s">
        <v>127</v>
      </c>
      <c r="B48" s="111">
        <v>4357</v>
      </c>
      <c r="C48" s="24">
        <v>7341</v>
      </c>
      <c r="D48" s="24">
        <v>12722</v>
      </c>
      <c r="E48" s="24">
        <v>15706</v>
      </c>
      <c r="F48" s="24">
        <v>12890</v>
      </c>
      <c r="G48" s="38">
        <v>12890</v>
      </c>
      <c r="H48" s="26">
        <v>12890</v>
      </c>
    </row>
    <row r="49" spans="1:8" x14ac:dyDescent="0.2">
      <c r="A49" s="95" t="s">
        <v>39</v>
      </c>
      <c r="B49" s="112">
        <v>1098</v>
      </c>
      <c r="C49" s="50">
        <v>114</v>
      </c>
      <c r="D49" s="50">
        <v>180</v>
      </c>
      <c r="E49" s="50">
        <v>997</v>
      </c>
      <c r="F49" s="50">
        <v>874</v>
      </c>
      <c r="G49" s="58">
        <v>960</v>
      </c>
      <c r="H49" s="51">
        <v>960</v>
      </c>
    </row>
    <row r="50" spans="1:8" x14ac:dyDescent="0.2">
      <c r="A50" s="94" t="s">
        <v>126</v>
      </c>
      <c r="B50" s="112">
        <v>486</v>
      </c>
      <c r="C50" s="50">
        <v>413</v>
      </c>
      <c r="D50" s="50">
        <v>520</v>
      </c>
      <c r="E50" s="50">
        <v>788</v>
      </c>
      <c r="F50" s="50">
        <v>804</v>
      </c>
      <c r="G50" s="58">
        <v>822</v>
      </c>
      <c r="H50" s="51">
        <v>820</v>
      </c>
    </row>
    <row r="51" spans="1:8" ht="13.5" thickBot="1" x14ac:dyDescent="0.25">
      <c r="A51" s="93" t="s">
        <v>125</v>
      </c>
      <c r="B51" s="111">
        <v>1076</v>
      </c>
      <c r="C51" s="24">
        <v>968</v>
      </c>
      <c r="D51" s="24">
        <v>1240</v>
      </c>
      <c r="E51" s="24">
        <v>1076</v>
      </c>
      <c r="F51" s="24">
        <v>1120</v>
      </c>
      <c r="G51" s="38">
        <v>1080</v>
      </c>
      <c r="H51" s="26">
        <v>1080</v>
      </c>
    </row>
    <row r="52" spans="1:8" ht="13.5" thickBot="1" x14ac:dyDescent="0.25">
      <c r="A52" s="39" t="s">
        <v>230</v>
      </c>
      <c r="B52" s="113">
        <f t="shared" ref="B52:D52" si="16">SUM(B53:B55)</f>
        <v>4616</v>
      </c>
      <c r="C52" s="33">
        <f t="shared" si="16"/>
        <v>6861</v>
      </c>
      <c r="D52" s="33">
        <f t="shared" si="16"/>
        <v>7890</v>
      </c>
      <c r="E52" s="33">
        <f t="shared" ref="E52:H52" si="17">SUM(E53:E55)</f>
        <v>7851</v>
      </c>
      <c r="F52" s="33">
        <f t="shared" si="17"/>
        <v>9480</v>
      </c>
      <c r="G52" s="33">
        <f t="shared" si="17"/>
        <v>8399</v>
      </c>
      <c r="H52" s="34">
        <f t="shared" si="17"/>
        <v>8340</v>
      </c>
    </row>
    <row r="53" spans="1:8" x14ac:dyDescent="0.2">
      <c r="A53" s="93" t="s">
        <v>38</v>
      </c>
      <c r="B53" s="111">
        <v>4095</v>
      </c>
      <c r="C53" s="24">
        <v>4246</v>
      </c>
      <c r="D53" s="24">
        <v>6962</v>
      </c>
      <c r="E53" s="24">
        <v>3896</v>
      </c>
      <c r="F53" s="24">
        <v>6962</v>
      </c>
      <c r="G53" s="38">
        <v>7230</v>
      </c>
      <c r="H53" s="26">
        <v>7230</v>
      </c>
    </row>
    <row r="54" spans="1:8" x14ac:dyDescent="0.2">
      <c r="A54" s="95" t="s">
        <v>39</v>
      </c>
      <c r="B54" s="112">
        <v>422</v>
      </c>
      <c r="C54" s="50">
        <v>2615</v>
      </c>
      <c r="D54" s="50">
        <v>768</v>
      </c>
      <c r="E54" s="50">
        <v>422</v>
      </c>
      <c r="F54" s="50">
        <v>988</v>
      </c>
      <c r="G54" s="58">
        <v>489</v>
      </c>
      <c r="H54" s="51">
        <v>460</v>
      </c>
    </row>
    <row r="55" spans="1:8" ht="13.5" thickBot="1" x14ac:dyDescent="0.25">
      <c r="A55" s="93" t="s">
        <v>37</v>
      </c>
      <c r="B55" s="111">
        <v>99</v>
      </c>
      <c r="C55" s="24">
        <v>0</v>
      </c>
      <c r="D55" s="24">
        <v>160</v>
      </c>
      <c r="E55" s="24">
        <v>3533</v>
      </c>
      <c r="F55" s="24">
        <v>1530</v>
      </c>
      <c r="G55" s="38">
        <v>680</v>
      </c>
      <c r="H55" s="26">
        <v>650</v>
      </c>
    </row>
    <row r="56" spans="1:8" ht="13.5" thickBot="1" x14ac:dyDescent="0.25">
      <c r="A56" s="372" t="s">
        <v>44</v>
      </c>
      <c r="B56" s="376">
        <f t="shared" ref="B56:H56" si="18">SUM(B57:B61)</f>
        <v>818</v>
      </c>
      <c r="C56" s="377">
        <f t="shared" si="18"/>
        <v>33312</v>
      </c>
      <c r="D56" s="377">
        <f t="shared" si="18"/>
        <v>9890</v>
      </c>
      <c r="E56" s="377">
        <f t="shared" si="18"/>
        <v>950</v>
      </c>
      <c r="F56" s="377">
        <f t="shared" si="18"/>
        <v>39845</v>
      </c>
      <c r="G56" s="377">
        <f t="shared" si="18"/>
        <v>27168</v>
      </c>
      <c r="H56" s="378">
        <f t="shared" si="18"/>
        <v>26528</v>
      </c>
    </row>
    <row r="57" spans="1:8" x14ac:dyDescent="0.2">
      <c r="A57" s="373" t="s">
        <v>264</v>
      </c>
      <c r="B57" s="368">
        <v>446</v>
      </c>
      <c r="C57" s="24">
        <v>452</v>
      </c>
      <c r="D57" s="24">
        <v>580</v>
      </c>
      <c r="E57" s="24">
        <v>480</v>
      </c>
      <c r="F57" s="24">
        <v>580</v>
      </c>
      <c r="G57" s="38">
        <v>620</v>
      </c>
      <c r="H57" s="379">
        <v>620</v>
      </c>
    </row>
    <row r="58" spans="1:8" x14ac:dyDescent="0.2">
      <c r="A58" s="373" t="s">
        <v>265</v>
      </c>
      <c r="B58" s="369">
        <v>0</v>
      </c>
      <c r="C58" s="46">
        <v>0</v>
      </c>
      <c r="D58" s="46">
        <v>0</v>
      </c>
      <c r="E58" s="46">
        <v>0</v>
      </c>
      <c r="F58" s="46">
        <v>21808</v>
      </c>
      <c r="G58" s="46">
        <v>21808</v>
      </c>
      <c r="H58" s="380">
        <v>21808</v>
      </c>
    </row>
    <row r="59" spans="1:8" x14ac:dyDescent="0.2">
      <c r="A59" s="373" t="s">
        <v>39</v>
      </c>
      <c r="B59" s="370">
        <v>0</v>
      </c>
      <c r="C59" s="366">
        <v>280</v>
      </c>
      <c r="D59" s="366">
        <v>83</v>
      </c>
      <c r="E59" s="366">
        <v>0</v>
      </c>
      <c r="F59" s="366">
        <v>83</v>
      </c>
      <c r="G59" s="367">
        <v>68</v>
      </c>
      <c r="H59" s="381">
        <v>72</v>
      </c>
    </row>
    <row r="60" spans="1:8" x14ac:dyDescent="0.2">
      <c r="A60" s="374" t="s">
        <v>36</v>
      </c>
      <c r="B60" s="371">
        <v>0</v>
      </c>
      <c r="C60" s="50">
        <v>32580</v>
      </c>
      <c r="D60" s="50">
        <v>9067</v>
      </c>
      <c r="E60" s="50">
        <v>0</v>
      </c>
      <c r="F60" s="50">
        <v>17000</v>
      </c>
      <c r="G60" s="58">
        <v>4326</v>
      </c>
      <c r="H60" s="382">
        <v>3740</v>
      </c>
    </row>
    <row r="61" spans="1:8" ht="13.5" thickBot="1" x14ac:dyDescent="0.25">
      <c r="A61" s="375" t="s">
        <v>77</v>
      </c>
      <c r="B61" s="383">
        <v>372</v>
      </c>
      <c r="C61" s="384">
        <v>0</v>
      </c>
      <c r="D61" s="384">
        <v>160</v>
      </c>
      <c r="E61" s="384">
        <v>470</v>
      </c>
      <c r="F61" s="384">
        <v>374</v>
      </c>
      <c r="G61" s="385">
        <v>346</v>
      </c>
      <c r="H61" s="386">
        <v>288</v>
      </c>
    </row>
    <row r="62" spans="1:8" ht="13.5" thickBot="1" x14ac:dyDescent="0.25">
      <c r="A62" s="106" t="s">
        <v>47</v>
      </c>
      <c r="B62" s="120">
        <f t="shared" ref="B62:D62" si="19">B63+B64</f>
        <v>2856</v>
      </c>
      <c r="C62" s="36">
        <f t="shared" si="19"/>
        <v>7591</v>
      </c>
      <c r="D62" s="36">
        <f t="shared" si="19"/>
        <v>5027</v>
      </c>
      <c r="E62" s="36">
        <f t="shared" ref="E62:H62" si="20">E63+E64</f>
        <v>6755</v>
      </c>
      <c r="F62" s="36">
        <f t="shared" si="20"/>
        <v>6269</v>
      </c>
      <c r="G62" s="36">
        <f t="shared" si="20"/>
        <v>6720</v>
      </c>
      <c r="H62" s="37">
        <f t="shared" si="20"/>
        <v>6760</v>
      </c>
    </row>
    <row r="63" spans="1:8" x14ac:dyDescent="0.2">
      <c r="A63" s="93" t="s">
        <v>128</v>
      </c>
      <c r="B63" s="111">
        <v>1563</v>
      </c>
      <c r="C63" s="24">
        <v>6305</v>
      </c>
      <c r="D63" s="24">
        <v>3377</v>
      </c>
      <c r="E63" s="24">
        <v>4919</v>
      </c>
      <c r="F63" s="24">
        <v>4399</v>
      </c>
      <c r="G63" s="38">
        <v>4300</v>
      </c>
      <c r="H63" s="26">
        <v>4300</v>
      </c>
    </row>
    <row r="64" spans="1:8" ht="13.5" thickBot="1" x14ac:dyDescent="0.25">
      <c r="A64" s="99" t="s">
        <v>266</v>
      </c>
      <c r="B64" s="114">
        <v>1293</v>
      </c>
      <c r="C64" s="52">
        <v>1286</v>
      </c>
      <c r="D64" s="52">
        <v>1650</v>
      </c>
      <c r="E64" s="52">
        <v>1836</v>
      </c>
      <c r="F64" s="52">
        <v>1870</v>
      </c>
      <c r="G64" s="115">
        <v>2420</v>
      </c>
      <c r="H64" s="53">
        <v>2460</v>
      </c>
    </row>
    <row r="65" spans="1:8" ht="13.5" thickBot="1" x14ac:dyDescent="0.25">
      <c r="A65" s="103" t="s">
        <v>49</v>
      </c>
      <c r="B65" s="113">
        <f t="shared" ref="B65:H65" si="21">B66</f>
        <v>0</v>
      </c>
      <c r="C65" s="33">
        <f t="shared" si="21"/>
        <v>0</v>
      </c>
      <c r="D65" s="33">
        <f t="shared" si="21"/>
        <v>0</v>
      </c>
      <c r="E65" s="33">
        <f t="shared" si="21"/>
        <v>0</v>
      </c>
      <c r="F65" s="33">
        <f t="shared" si="21"/>
        <v>0</v>
      </c>
      <c r="G65" s="33">
        <f t="shared" si="21"/>
        <v>0</v>
      </c>
      <c r="H65" s="34">
        <f t="shared" si="21"/>
        <v>0</v>
      </c>
    </row>
    <row r="66" spans="1:8" ht="13.5" thickBot="1" x14ac:dyDescent="0.25">
      <c r="A66" s="104" t="s">
        <v>133</v>
      </c>
      <c r="B66" s="111">
        <v>0</v>
      </c>
      <c r="C66" s="24">
        <v>0</v>
      </c>
      <c r="D66" s="24">
        <v>0</v>
      </c>
      <c r="E66" s="24">
        <v>0</v>
      </c>
      <c r="F66" s="24">
        <v>0</v>
      </c>
      <c r="G66" s="38">
        <v>0</v>
      </c>
      <c r="H66" s="26">
        <v>0</v>
      </c>
    </row>
    <row r="67" spans="1:8" ht="13.5" thickBot="1" x14ac:dyDescent="0.25">
      <c r="A67" s="39" t="s">
        <v>48</v>
      </c>
      <c r="B67" s="113">
        <f t="shared" ref="B67:D67" si="22">SUM(B68:B74)</f>
        <v>26490</v>
      </c>
      <c r="C67" s="33">
        <f t="shared" si="22"/>
        <v>28775</v>
      </c>
      <c r="D67" s="33">
        <f t="shared" si="22"/>
        <v>32035</v>
      </c>
      <c r="E67" s="33">
        <f t="shared" ref="E67:H67" si="23">SUM(E68:E74)</f>
        <v>39376</v>
      </c>
      <c r="F67" s="33">
        <f t="shared" si="23"/>
        <v>39275</v>
      </c>
      <c r="G67" s="33">
        <f t="shared" si="23"/>
        <v>39405</v>
      </c>
      <c r="H67" s="34">
        <f t="shared" si="23"/>
        <v>39395</v>
      </c>
    </row>
    <row r="68" spans="1:8" x14ac:dyDescent="0.2">
      <c r="A68" s="93" t="s">
        <v>129</v>
      </c>
      <c r="B68" s="111">
        <v>16745</v>
      </c>
      <c r="C68" s="24">
        <v>16425</v>
      </c>
      <c r="D68" s="24">
        <v>17918</v>
      </c>
      <c r="E68" s="24">
        <v>16180</v>
      </c>
      <c r="F68" s="24">
        <v>17918</v>
      </c>
      <c r="G68" s="38">
        <v>18420</v>
      </c>
      <c r="H68" s="56">
        <v>18420</v>
      </c>
    </row>
    <row r="69" spans="1:8" x14ac:dyDescent="0.2">
      <c r="A69" s="94" t="s">
        <v>130</v>
      </c>
      <c r="B69" s="112">
        <v>6244</v>
      </c>
      <c r="C69" s="50">
        <v>6079</v>
      </c>
      <c r="D69" s="50">
        <v>6272</v>
      </c>
      <c r="E69" s="50">
        <v>6120</v>
      </c>
      <c r="F69" s="50">
        <v>6272</v>
      </c>
      <c r="G69" s="58">
        <v>6447</v>
      </c>
      <c r="H69" s="59">
        <v>6447</v>
      </c>
    </row>
    <row r="70" spans="1:8" x14ac:dyDescent="0.2">
      <c r="A70" s="94" t="s">
        <v>45</v>
      </c>
      <c r="B70" s="112">
        <v>2398</v>
      </c>
      <c r="C70" s="50">
        <v>2064</v>
      </c>
      <c r="D70" s="50">
        <v>4077</v>
      </c>
      <c r="E70" s="50">
        <v>3697</v>
      </c>
      <c r="F70" s="50">
        <v>4077</v>
      </c>
      <c r="G70" s="58">
        <v>4098</v>
      </c>
      <c r="H70" s="59">
        <v>4098</v>
      </c>
    </row>
    <row r="71" spans="1:8" x14ac:dyDescent="0.2">
      <c r="A71" s="95" t="s">
        <v>39</v>
      </c>
      <c r="B71" s="112">
        <v>79</v>
      </c>
      <c r="C71" s="50">
        <v>699</v>
      </c>
      <c r="D71" s="50">
        <v>330</v>
      </c>
      <c r="E71" s="50">
        <v>3200</v>
      </c>
      <c r="F71" s="50">
        <v>330</v>
      </c>
      <c r="G71" s="58">
        <v>110</v>
      </c>
      <c r="H71" s="59">
        <v>100</v>
      </c>
    </row>
    <row r="72" spans="1:8" x14ac:dyDescent="0.2">
      <c r="A72" s="94" t="s">
        <v>36</v>
      </c>
      <c r="B72" s="112">
        <v>0</v>
      </c>
      <c r="C72" s="50">
        <v>0</v>
      </c>
      <c r="D72" s="50">
        <v>578</v>
      </c>
      <c r="E72" s="50">
        <v>0</v>
      </c>
      <c r="F72" s="50">
        <v>578</v>
      </c>
      <c r="G72" s="58">
        <v>230</v>
      </c>
      <c r="H72" s="59">
        <v>230</v>
      </c>
    </row>
    <row r="73" spans="1:8" x14ac:dyDescent="0.2">
      <c r="A73" s="94" t="s">
        <v>131</v>
      </c>
      <c r="B73" s="112">
        <v>108</v>
      </c>
      <c r="C73" s="50">
        <v>3508</v>
      </c>
      <c r="D73" s="50">
        <v>2860</v>
      </c>
      <c r="E73" s="50">
        <v>10087</v>
      </c>
      <c r="F73" s="50">
        <v>10000</v>
      </c>
      <c r="G73" s="58">
        <v>10000</v>
      </c>
      <c r="H73" s="59">
        <v>10000</v>
      </c>
    </row>
    <row r="74" spans="1:8" ht="13.5" thickBot="1" x14ac:dyDescent="0.25">
      <c r="A74" s="93" t="s">
        <v>132</v>
      </c>
      <c r="B74" s="111">
        <v>916</v>
      </c>
      <c r="C74" s="24">
        <v>0</v>
      </c>
      <c r="D74" s="24">
        <v>0</v>
      </c>
      <c r="E74" s="24">
        <v>92</v>
      </c>
      <c r="F74" s="24">
        <v>100</v>
      </c>
      <c r="G74" s="38">
        <v>100</v>
      </c>
      <c r="H74" s="55">
        <v>100</v>
      </c>
    </row>
    <row r="75" spans="1:8" ht="13.5" thickBot="1" x14ac:dyDescent="0.25">
      <c r="A75" s="100" t="s">
        <v>50</v>
      </c>
      <c r="B75" s="113">
        <f t="shared" ref="B75:D75" si="24">SUM(B76:B78)</f>
        <v>1128</v>
      </c>
      <c r="C75" s="33">
        <f t="shared" si="24"/>
        <v>1794</v>
      </c>
      <c r="D75" s="33">
        <f t="shared" si="24"/>
        <v>1744</v>
      </c>
      <c r="E75" s="33">
        <f t="shared" ref="E75:H75" si="25">SUM(E76:E78)</f>
        <v>55</v>
      </c>
      <c r="F75" s="33">
        <f t="shared" si="25"/>
        <v>780</v>
      </c>
      <c r="G75" s="33">
        <f t="shared" si="25"/>
        <v>300</v>
      </c>
      <c r="H75" s="34">
        <f t="shared" si="25"/>
        <v>350</v>
      </c>
    </row>
    <row r="76" spans="1:8" x14ac:dyDescent="0.2">
      <c r="A76" s="101" t="s">
        <v>39</v>
      </c>
      <c r="B76" s="117">
        <v>24</v>
      </c>
      <c r="C76" s="24">
        <v>482</v>
      </c>
      <c r="D76" s="24">
        <v>290</v>
      </c>
      <c r="E76" s="24">
        <v>0</v>
      </c>
      <c r="F76" s="24">
        <v>680</v>
      </c>
      <c r="G76" s="38">
        <v>100</v>
      </c>
      <c r="H76" s="26">
        <v>100</v>
      </c>
    </row>
    <row r="77" spans="1:8" x14ac:dyDescent="0.2">
      <c r="A77" s="94" t="s">
        <v>134</v>
      </c>
      <c r="B77" s="112">
        <v>1020</v>
      </c>
      <c r="C77" s="50">
        <v>0</v>
      </c>
      <c r="D77" s="50">
        <v>970</v>
      </c>
      <c r="E77" s="50">
        <v>0</v>
      </c>
      <c r="F77" s="50">
        <v>50</v>
      </c>
      <c r="G77" s="58">
        <v>100</v>
      </c>
      <c r="H77" s="51">
        <v>150</v>
      </c>
    </row>
    <row r="78" spans="1:8" ht="13.5" thickBot="1" x14ac:dyDescent="0.25">
      <c r="A78" s="93" t="s">
        <v>37</v>
      </c>
      <c r="B78" s="111">
        <v>84</v>
      </c>
      <c r="C78" s="24">
        <v>1312</v>
      </c>
      <c r="D78" s="24">
        <v>484</v>
      </c>
      <c r="E78" s="24">
        <v>55</v>
      </c>
      <c r="F78" s="24">
        <v>50</v>
      </c>
      <c r="G78" s="38">
        <v>100</v>
      </c>
      <c r="H78" s="55">
        <v>100</v>
      </c>
    </row>
    <row r="79" spans="1:8" ht="13.5" thickBot="1" x14ac:dyDescent="0.25">
      <c r="A79" s="100" t="s">
        <v>51</v>
      </c>
      <c r="B79" s="113">
        <f t="shared" ref="B79:D79" si="26">SUM(B80:B84)</f>
        <v>4450</v>
      </c>
      <c r="C79" s="33">
        <f t="shared" si="26"/>
        <v>18308</v>
      </c>
      <c r="D79" s="33">
        <f t="shared" si="26"/>
        <v>3688</v>
      </c>
      <c r="E79" s="33">
        <f t="shared" ref="E79:H79" si="27">SUM(E80:E84)</f>
        <v>2369</v>
      </c>
      <c r="F79" s="33">
        <f t="shared" si="27"/>
        <v>3588</v>
      </c>
      <c r="G79" s="33">
        <f t="shared" si="27"/>
        <v>3803</v>
      </c>
      <c r="H79" s="34">
        <f t="shared" si="27"/>
        <v>3816</v>
      </c>
    </row>
    <row r="80" spans="1:8" x14ac:dyDescent="0.2">
      <c r="A80" s="105" t="s">
        <v>135</v>
      </c>
      <c r="B80" s="118">
        <v>495</v>
      </c>
      <c r="C80" s="48">
        <v>501</v>
      </c>
      <c r="D80" s="48">
        <v>852</v>
      </c>
      <c r="E80" s="48">
        <v>561</v>
      </c>
      <c r="F80" s="48">
        <v>852</v>
      </c>
      <c r="G80" s="119">
        <v>866</v>
      </c>
      <c r="H80" s="49">
        <v>866</v>
      </c>
    </row>
    <row r="81" spans="1:8" x14ac:dyDescent="0.2">
      <c r="A81" s="95" t="s">
        <v>39</v>
      </c>
      <c r="B81" s="112">
        <v>1443</v>
      </c>
      <c r="C81" s="50">
        <v>1620</v>
      </c>
      <c r="D81" s="50">
        <v>226</v>
      </c>
      <c r="E81" s="50">
        <v>548</v>
      </c>
      <c r="F81" s="50">
        <v>226</v>
      </c>
      <c r="G81" s="58">
        <v>247</v>
      </c>
      <c r="H81" s="51">
        <v>260</v>
      </c>
    </row>
    <row r="82" spans="1:8" x14ac:dyDescent="0.2">
      <c r="A82" s="94" t="s">
        <v>36</v>
      </c>
      <c r="B82" s="112">
        <v>1349</v>
      </c>
      <c r="C82" s="50">
        <v>14474</v>
      </c>
      <c r="D82" s="50">
        <v>0</v>
      </c>
      <c r="E82" s="50">
        <v>0</v>
      </c>
      <c r="F82" s="50">
        <v>320</v>
      </c>
      <c r="G82" s="58">
        <v>340</v>
      </c>
      <c r="H82" s="51">
        <v>340</v>
      </c>
    </row>
    <row r="83" spans="1:8" x14ac:dyDescent="0.2">
      <c r="A83" s="94" t="s">
        <v>136</v>
      </c>
      <c r="B83" s="112">
        <v>1098</v>
      </c>
      <c r="C83" s="50">
        <v>1010</v>
      </c>
      <c r="D83" s="50">
        <v>1790</v>
      </c>
      <c r="E83" s="50">
        <v>1013</v>
      </c>
      <c r="F83" s="50">
        <v>1790</v>
      </c>
      <c r="G83" s="58">
        <v>1800</v>
      </c>
      <c r="H83" s="51">
        <v>1800</v>
      </c>
    </row>
    <row r="84" spans="1:8" ht="13.5" thickBot="1" x14ac:dyDescent="0.25">
      <c r="A84" s="99" t="s">
        <v>125</v>
      </c>
      <c r="B84" s="114">
        <v>65</v>
      </c>
      <c r="C84" s="52">
        <v>703</v>
      </c>
      <c r="D84" s="52">
        <v>820</v>
      </c>
      <c r="E84" s="52">
        <v>247</v>
      </c>
      <c r="F84" s="52">
        <v>400</v>
      </c>
      <c r="G84" s="115">
        <v>550</v>
      </c>
      <c r="H84" s="53">
        <v>550</v>
      </c>
    </row>
    <row r="85" spans="1:8" ht="13.5" thickBot="1" x14ac:dyDescent="0.25">
      <c r="A85" s="100" t="s">
        <v>55</v>
      </c>
      <c r="B85" s="113">
        <f t="shared" ref="B85:H85" si="28">B86</f>
        <v>61246</v>
      </c>
      <c r="C85" s="33">
        <f t="shared" si="28"/>
        <v>55333</v>
      </c>
      <c r="D85" s="33">
        <f t="shared" si="28"/>
        <v>52874</v>
      </c>
      <c r="E85" s="33">
        <f t="shared" si="28"/>
        <v>79575</v>
      </c>
      <c r="F85" s="33">
        <f t="shared" si="28"/>
        <v>75908</v>
      </c>
      <c r="G85" s="33">
        <f t="shared" si="28"/>
        <v>75908</v>
      </c>
      <c r="H85" s="34">
        <f t="shared" si="28"/>
        <v>75908</v>
      </c>
    </row>
    <row r="86" spans="1:8" ht="13.5" thickBot="1" x14ac:dyDescent="0.25">
      <c r="A86" s="241" t="s">
        <v>228</v>
      </c>
      <c r="B86" s="222">
        <v>61246</v>
      </c>
      <c r="C86" s="223">
        <v>55333</v>
      </c>
      <c r="D86" s="223">
        <v>52874</v>
      </c>
      <c r="E86" s="223">
        <v>79575</v>
      </c>
      <c r="F86" s="223">
        <v>75908</v>
      </c>
      <c r="G86" s="223">
        <v>75908</v>
      </c>
      <c r="H86" s="227">
        <v>75908</v>
      </c>
    </row>
    <row r="87" spans="1:8" ht="13.5" thickBot="1" x14ac:dyDescent="0.25">
      <c r="A87" s="39" t="s">
        <v>71</v>
      </c>
      <c r="B87" s="113">
        <f t="shared" ref="B87:H87" si="29">B88</f>
        <v>536</v>
      </c>
      <c r="C87" s="33">
        <f t="shared" si="29"/>
        <v>1304</v>
      </c>
      <c r="D87" s="33">
        <f t="shared" si="29"/>
        <v>746</v>
      </c>
      <c r="E87" s="33">
        <f t="shared" si="29"/>
        <v>864</v>
      </c>
      <c r="F87" s="33">
        <f t="shared" si="29"/>
        <v>4455</v>
      </c>
      <c r="G87" s="33">
        <f t="shared" si="29"/>
        <v>680</v>
      </c>
      <c r="H87" s="34">
        <f t="shared" si="29"/>
        <v>680</v>
      </c>
    </row>
    <row r="88" spans="1:8" ht="13.5" thickBot="1" x14ac:dyDescent="0.25">
      <c r="A88" s="226" t="s">
        <v>227</v>
      </c>
      <c r="B88" s="222">
        <v>536</v>
      </c>
      <c r="C88" s="223">
        <v>1304</v>
      </c>
      <c r="D88" s="223">
        <v>746</v>
      </c>
      <c r="E88" s="223">
        <v>864</v>
      </c>
      <c r="F88" s="223">
        <v>4455</v>
      </c>
      <c r="G88" s="223">
        <v>680</v>
      </c>
      <c r="H88" s="227">
        <v>680</v>
      </c>
    </row>
    <row r="89" spans="1:8" ht="13.5" thickBot="1" x14ac:dyDescent="0.25">
      <c r="A89" s="100" t="s">
        <v>61</v>
      </c>
      <c r="B89" s="113">
        <f t="shared" ref="B89:H89" si="30">B90</f>
        <v>1190</v>
      </c>
      <c r="C89" s="33">
        <f t="shared" si="30"/>
        <v>0</v>
      </c>
      <c r="D89" s="33">
        <f t="shared" si="30"/>
        <v>0</v>
      </c>
      <c r="E89" s="33">
        <f t="shared" si="30"/>
        <v>0</v>
      </c>
      <c r="F89" s="33">
        <f t="shared" si="30"/>
        <v>0</v>
      </c>
      <c r="G89" s="33">
        <f t="shared" si="30"/>
        <v>0</v>
      </c>
      <c r="H89" s="34">
        <f t="shared" si="30"/>
        <v>0</v>
      </c>
    </row>
    <row r="90" spans="1:8" s="4" customFormat="1" ht="13.5" thickBot="1" x14ac:dyDescent="0.25">
      <c r="A90" s="241" t="s">
        <v>226</v>
      </c>
      <c r="B90" s="222">
        <v>1190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  <c r="H90" s="227">
        <v>0</v>
      </c>
    </row>
    <row r="91" spans="1:8" ht="13.5" thickBot="1" x14ac:dyDescent="0.25">
      <c r="A91" s="39" t="s">
        <v>73</v>
      </c>
      <c r="B91" s="113">
        <f t="shared" ref="B91:H91" si="31">B92</f>
        <v>267137</v>
      </c>
      <c r="C91" s="33">
        <f t="shared" si="31"/>
        <v>289554</v>
      </c>
      <c r="D91" s="33">
        <f t="shared" si="31"/>
        <v>333596</v>
      </c>
      <c r="E91" s="33">
        <f t="shared" si="31"/>
        <v>359890</v>
      </c>
      <c r="F91" s="33">
        <f t="shared" si="31"/>
        <v>359307</v>
      </c>
      <c r="G91" s="33">
        <f t="shared" si="31"/>
        <v>359307</v>
      </c>
      <c r="H91" s="34">
        <f t="shared" si="31"/>
        <v>359307</v>
      </c>
    </row>
    <row r="92" spans="1:8" ht="13.5" thickBot="1" x14ac:dyDescent="0.25">
      <c r="A92" s="226" t="s">
        <v>225</v>
      </c>
      <c r="B92" s="222">
        <v>267137</v>
      </c>
      <c r="C92" s="223">
        <v>289554</v>
      </c>
      <c r="D92" s="223">
        <v>333596</v>
      </c>
      <c r="E92" s="223">
        <v>359890</v>
      </c>
      <c r="F92" s="223">
        <v>359307</v>
      </c>
      <c r="G92" s="223">
        <v>359307</v>
      </c>
      <c r="H92" s="227">
        <v>359307</v>
      </c>
    </row>
    <row r="93" spans="1:8" ht="13.5" thickBot="1" x14ac:dyDescent="0.25">
      <c r="A93" s="39" t="s">
        <v>72</v>
      </c>
      <c r="B93" s="113">
        <f t="shared" ref="B93:H93" si="32">B94</f>
        <v>181</v>
      </c>
      <c r="C93" s="33">
        <f t="shared" si="32"/>
        <v>1139</v>
      </c>
      <c r="D93" s="33">
        <f t="shared" si="32"/>
        <v>562</v>
      </c>
      <c r="E93" s="33">
        <f t="shared" si="32"/>
        <v>55793</v>
      </c>
      <c r="F93" s="33">
        <f t="shared" si="32"/>
        <v>14561</v>
      </c>
      <c r="G93" s="33">
        <f t="shared" si="32"/>
        <v>890</v>
      </c>
      <c r="H93" s="34">
        <f t="shared" si="32"/>
        <v>430</v>
      </c>
    </row>
    <row r="94" spans="1:8" ht="13.5" thickBot="1" x14ac:dyDescent="0.25">
      <c r="A94" s="226" t="s">
        <v>224</v>
      </c>
      <c r="B94" s="222">
        <v>181</v>
      </c>
      <c r="C94" s="223">
        <v>1139</v>
      </c>
      <c r="D94" s="223">
        <v>562</v>
      </c>
      <c r="E94" s="223">
        <v>55793</v>
      </c>
      <c r="F94" s="223">
        <v>14561</v>
      </c>
      <c r="G94" s="223">
        <v>890</v>
      </c>
      <c r="H94" s="227">
        <v>430</v>
      </c>
    </row>
    <row r="95" spans="1:8" ht="13.5" thickBot="1" x14ac:dyDescent="0.25">
      <c r="A95" s="100" t="s">
        <v>52</v>
      </c>
      <c r="B95" s="113">
        <f t="shared" ref="B95:H95" si="33">B96</f>
        <v>1253</v>
      </c>
      <c r="C95" s="33">
        <f t="shared" si="33"/>
        <v>867</v>
      </c>
      <c r="D95" s="33">
        <f t="shared" si="33"/>
        <v>1650</v>
      </c>
      <c r="E95" s="33">
        <f t="shared" si="33"/>
        <v>2377</v>
      </c>
      <c r="F95" s="33">
        <f t="shared" si="33"/>
        <v>1650</v>
      </c>
      <c r="G95" s="33">
        <f t="shared" si="33"/>
        <v>1630</v>
      </c>
      <c r="H95" s="34">
        <f t="shared" si="33"/>
        <v>1630</v>
      </c>
    </row>
    <row r="96" spans="1:8" ht="13.5" thickBot="1" x14ac:dyDescent="0.25">
      <c r="A96" s="93" t="s">
        <v>137</v>
      </c>
      <c r="B96" s="111">
        <v>1253</v>
      </c>
      <c r="C96" s="24">
        <v>867</v>
      </c>
      <c r="D96" s="24">
        <v>1650</v>
      </c>
      <c r="E96" s="24">
        <v>2377</v>
      </c>
      <c r="F96" s="24">
        <v>1650</v>
      </c>
      <c r="G96" s="38">
        <v>1630</v>
      </c>
      <c r="H96" s="26">
        <v>1630</v>
      </c>
    </row>
    <row r="97" spans="1:8" ht="13.5" thickBot="1" x14ac:dyDescent="0.25">
      <c r="A97" s="100" t="s">
        <v>56</v>
      </c>
      <c r="B97" s="113">
        <f t="shared" ref="B97:H97" si="34">B98</f>
        <v>19679</v>
      </c>
      <c r="C97" s="33">
        <f>C98</f>
        <v>12544</v>
      </c>
      <c r="D97" s="33">
        <f t="shared" si="34"/>
        <v>14377</v>
      </c>
      <c r="E97" s="33">
        <f t="shared" si="34"/>
        <v>21943</v>
      </c>
      <c r="F97" s="33">
        <f t="shared" si="34"/>
        <v>16511</v>
      </c>
      <c r="G97" s="33">
        <f t="shared" si="34"/>
        <v>16511</v>
      </c>
      <c r="H97" s="34">
        <f t="shared" si="34"/>
        <v>16511</v>
      </c>
    </row>
    <row r="98" spans="1:8" ht="13.5" thickBot="1" x14ac:dyDescent="0.25">
      <c r="A98" s="241" t="s">
        <v>223</v>
      </c>
      <c r="B98" s="222">
        <v>19679</v>
      </c>
      <c r="C98" s="223">
        <v>12544</v>
      </c>
      <c r="D98" s="223">
        <v>14377</v>
      </c>
      <c r="E98" s="223">
        <v>21943</v>
      </c>
      <c r="F98" s="223">
        <v>16511</v>
      </c>
      <c r="G98" s="223">
        <v>16511</v>
      </c>
      <c r="H98" s="227">
        <v>16511</v>
      </c>
    </row>
    <row r="99" spans="1:8" ht="13.5" thickBot="1" x14ac:dyDescent="0.25">
      <c r="A99" s="100" t="s">
        <v>57</v>
      </c>
      <c r="B99" s="113">
        <f t="shared" ref="B99:H99" si="35">B100</f>
        <v>36266</v>
      </c>
      <c r="C99" s="33">
        <f t="shared" si="35"/>
        <v>34491</v>
      </c>
      <c r="D99" s="33">
        <f t="shared" si="35"/>
        <v>47941</v>
      </c>
      <c r="E99" s="33">
        <f t="shared" si="35"/>
        <v>55120</v>
      </c>
      <c r="F99" s="33">
        <f t="shared" si="35"/>
        <v>15241</v>
      </c>
      <c r="G99" s="33">
        <f t="shared" si="35"/>
        <v>15241</v>
      </c>
      <c r="H99" s="34">
        <f t="shared" si="35"/>
        <v>15241</v>
      </c>
    </row>
    <row r="100" spans="1:8" ht="13.5" thickBot="1" x14ac:dyDescent="0.25">
      <c r="A100" s="241" t="s">
        <v>222</v>
      </c>
      <c r="B100" s="222">
        <v>36266</v>
      </c>
      <c r="C100" s="223">
        <v>34491</v>
      </c>
      <c r="D100" s="223">
        <v>47941</v>
      </c>
      <c r="E100" s="223">
        <v>55120</v>
      </c>
      <c r="F100" s="223">
        <v>15241</v>
      </c>
      <c r="G100" s="223">
        <v>15241</v>
      </c>
      <c r="H100" s="227">
        <v>15241</v>
      </c>
    </row>
    <row r="101" spans="1:8" ht="13.5" thickBot="1" x14ac:dyDescent="0.25">
      <c r="A101" s="39" t="s">
        <v>79</v>
      </c>
      <c r="B101" s="113">
        <f t="shared" ref="B101:H101" si="36">B102</f>
        <v>0</v>
      </c>
      <c r="C101" s="33">
        <f t="shared" si="36"/>
        <v>0</v>
      </c>
      <c r="D101" s="33">
        <f t="shared" si="36"/>
        <v>200</v>
      </c>
      <c r="E101" s="33">
        <f t="shared" si="36"/>
        <v>1314</v>
      </c>
      <c r="F101" s="33">
        <f t="shared" si="36"/>
        <v>200</v>
      </c>
      <c r="G101" s="33">
        <f t="shared" si="36"/>
        <v>280</v>
      </c>
      <c r="H101" s="34">
        <f t="shared" si="36"/>
        <v>220</v>
      </c>
    </row>
    <row r="102" spans="1:8" ht="13.5" thickBot="1" x14ac:dyDescent="0.25">
      <c r="A102" s="226" t="s">
        <v>221</v>
      </c>
      <c r="B102" s="222">
        <v>0</v>
      </c>
      <c r="C102" s="223">
        <v>0</v>
      </c>
      <c r="D102" s="223">
        <v>200</v>
      </c>
      <c r="E102" s="223">
        <v>1314</v>
      </c>
      <c r="F102" s="223">
        <v>200</v>
      </c>
      <c r="G102" s="223">
        <v>280</v>
      </c>
      <c r="H102" s="227">
        <v>220</v>
      </c>
    </row>
    <row r="103" spans="1:8" ht="13.5" thickBot="1" x14ac:dyDescent="0.25">
      <c r="A103" s="39" t="s">
        <v>81</v>
      </c>
      <c r="B103" s="113">
        <f t="shared" ref="B103:H103" si="37">B104</f>
        <v>13872</v>
      </c>
      <c r="C103" s="33">
        <f t="shared" si="37"/>
        <v>20819</v>
      </c>
      <c r="D103" s="33">
        <f t="shared" si="37"/>
        <v>40040</v>
      </c>
      <c r="E103" s="33">
        <f t="shared" si="37"/>
        <v>56465</v>
      </c>
      <c r="F103" s="33">
        <f t="shared" si="37"/>
        <v>45720</v>
      </c>
      <c r="G103" s="33">
        <f t="shared" si="37"/>
        <v>45720</v>
      </c>
      <c r="H103" s="34">
        <f t="shared" si="37"/>
        <v>45720</v>
      </c>
    </row>
    <row r="104" spans="1:8" ht="13.5" thickBot="1" x14ac:dyDescent="0.25">
      <c r="A104" s="237" t="s">
        <v>217</v>
      </c>
      <c r="B104" s="238">
        <v>13872</v>
      </c>
      <c r="C104" s="239">
        <v>20819</v>
      </c>
      <c r="D104" s="239">
        <v>40040</v>
      </c>
      <c r="E104" s="239">
        <v>56465</v>
      </c>
      <c r="F104" s="239">
        <v>45720</v>
      </c>
      <c r="G104" s="239">
        <v>45720</v>
      </c>
      <c r="H104" s="240">
        <v>45720</v>
      </c>
    </row>
    <row r="105" spans="1:8" ht="13.5" thickBot="1" x14ac:dyDescent="0.25">
      <c r="A105" s="39" t="s">
        <v>74</v>
      </c>
      <c r="B105" s="113">
        <f t="shared" ref="B105:H105" si="38">B106</f>
        <v>0</v>
      </c>
      <c r="C105" s="33">
        <f t="shared" si="38"/>
        <v>0</v>
      </c>
      <c r="D105" s="33">
        <f t="shared" si="38"/>
        <v>0</v>
      </c>
      <c r="E105" s="33">
        <f t="shared" si="38"/>
        <v>0</v>
      </c>
      <c r="F105" s="33">
        <f t="shared" si="38"/>
        <v>0</v>
      </c>
      <c r="G105" s="33">
        <f t="shared" si="38"/>
        <v>0</v>
      </c>
      <c r="H105" s="34">
        <f t="shared" si="38"/>
        <v>0</v>
      </c>
    </row>
    <row r="106" spans="1:8" ht="13.5" thickBot="1" x14ac:dyDescent="0.25">
      <c r="A106" s="226" t="s">
        <v>220</v>
      </c>
      <c r="B106" s="222">
        <v>0</v>
      </c>
      <c r="C106" s="223">
        <v>0</v>
      </c>
      <c r="D106" s="223">
        <v>0</v>
      </c>
      <c r="E106" s="223">
        <v>0</v>
      </c>
      <c r="F106" s="223">
        <v>0</v>
      </c>
      <c r="G106" s="231">
        <v>0</v>
      </c>
      <c r="H106" s="224">
        <v>0</v>
      </c>
    </row>
    <row r="107" spans="1:8" ht="13.5" thickBot="1" x14ac:dyDescent="0.25">
      <c r="A107" s="106" t="s">
        <v>53</v>
      </c>
      <c r="B107" s="120">
        <f t="shared" ref="B107:D107" si="39">SUM(B108:B110)</f>
        <v>0</v>
      </c>
      <c r="C107" s="36">
        <f t="shared" si="39"/>
        <v>30</v>
      </c>
      <c r="D107" s="36">
        <f t="shared" si="39"/>
        <v>40</v>
      </c>
      <c r="E107" s="36">
        <f t="shared" ref="E107:H107" si="40">SUM(E108:E110)</f>
        <v>40</v>
      </c>
      <c r="F107" s="36">
        <f t="shared" si="40"/>
        <v>40</v>
      </c>
      <c r="G107" s="36">
        <f t="shared" si="40"/>
        <v>40</v>
      </c>
      <c r="H107" s="37">
        <f t="shared" si="40"/>
        <v>40</v>
      </c>
    </row>
    <row r="108" spans="1:8" x14ac:dyDescent="0.2">
      <c r="A108" s="105" t="s">
        <v>138</v>
      </c>
      <c r="B108" s="118">
        <v>0</v>
      </c>
      <c r="C108" s="48">
        <v>30</v>
      </c>
      <c r="D108" s="48">
        <v>40</v>
      </c>
      <c r="E108" s="48">
        <v>40</v>
      </c>
      <c r="F108" s="48">
        <v>40</v>
      </c>
      <c r="G108" s="119">
        <v>40</v>
      </c>
      <c r="H108" s="49">
        <v>40</v>
      </c>
    </row>
    <row r="109" spans="1:8" x14ac:dyDescent="0.2">
      <c r="A109" s="94" t="s">
        <v>139</v>
      </c>
      <c r="B109" s="112">
        <v>0</v>
      </c>
      <c r="C109" s="50">
        <v>0</v>
      </c>
      <c r="D109" s="50">
        <v>0</v>
      </c>
      <c r="E109" s="50">
        <v>0</v>
      </c>
      <c r="F109" s="50">
        <v>0</v>
      </c>
      <c r="G109" s="58">
        <v>0</v>
      </c>
      <c r="H109" s="51">
        <v>0</v>
      </c>
    </row>
    <row r="110" spans="1:8" ht="13.5" thickBot="1" x14ac:dyDescent="0.25">
      <c r="A110" s="99" t="s">
        <v>140</v>
      </c>
      <c r="B110" s="114">
        <v>0</v>
      </c>
      <c r="C110" s="52">
        <v>0</v>
      </c>
      <c r="D110" s="52">
        <v>0</v>
      </c>
      <c r="E110" s="52">
        <v>0</v>
      </c>
      <c r="F110" s="52">
        <v>0</v>
      </c>
      <c r="G110" s="115">
        <v>0</v>
      </c>
      <c r="H110" s="53">
        <v>0</v>
      </c>
    </row>
    <row r="111" spans="1:8" ht="13.5" thickBot="1" x14ac:dyDescent="0.25">
      <c r="A111" s="102" t="s">
        <v>54</v>
      </c>
      <c r="B111" s="232">
        <f t="shared" ref="B111:H111" si="41">B112</f>
        <v>151</v>
      </c>
      <c r="C111" s="233">
        <f t="shared" si="41"/>
        <v>0</v>
      </c>
      <c r="D111" s="233">
        <f t="shared" si="41"/>
        <v>0</v>
      </c>
      <c r="E111" s="233">
        <f t="shared" si="41"/>
        <v>0</v>
      </c>
      <c r="F111" s="233">
        <f t="shared" si="41"/>
        <v>0</v>
      </c>
      <c r="G111" s="233">
        <f t="shared" si="41"/>
        <v>0</v>
      </c>
      <c r="H111" s="234">
        <f t="shared" si="41"/>
        <v>0</v>
      </c>
    </row>
    <row r="112" spans="1:8" ht="13.5" thickBot="1" x14ac:dyDescent="0.25">
      <c r="A112" s="228" t="s">
        <v>219</v>
      </c>
      <c r="B112" s="362">
        <v>151</v>
      </c>
      <c r="C112" s="363">
        <v>0</v>
      </c>
      <c r="D112" s="363">
        <v>0</v>
      </c>
      <c r="E112" s="363">
        <v>0</v>
      </c>
      <c r="F112" s="363">
        <v>0</v>
      </c>
      <c r="G112" s="363">
        <v>0</v>
      </c>
      <c r="H112" s="364">
        <v>0</v>
      </c>
    </row>
    <row r="113" spans="1:8" ht="13.5" thickBot="1" x14ac:dyDescent="0.25">
      <c r="A113" s="228" t="s">
        <v>270</v>
      </c>
      <c r="B113" s="362">
        <v>0</v>
      </c>
      <c r="C113" s="363">
        <v>0</v>
      </c>
      <c r="D113" s="363">
        <v>0</v>
      </c>
      <c r="E113" s="363">
        <v>500</v>
      </c>
      <c r="F113" s="363">
        <v>300</v>
      </c>
      <c r="G113" s="363">
        <v>200</v>
      </c>
      <c r="H113" s="364">
        <v>300</v>
      </c>
    </row>
    <row r="114" spans="1:8" ht="13.5" thickBot="1" x14ac:dyDescent="0.25">
      <c r="A114" s="39" t="s">
        <v>76</v>
      </c>
      <c r="B114" s="113">
        <f t="shared" ref="B114:H114" si="42">B115</f>
        <v>2883</v>
      </c>
      <c r="C114" s="33">
        <f t="shared" si="42"/>
        <v>5608</v>
      </c>
      <c r="D114" s="33">
        <f t="shared" si="42"/>
        <v>3400</v>
      </c>
      <c r="E114" s="33">
        <f t="shared" si="42"/>
        <v>2884</v>
      </c>
      <c r="F114" s="33">
        <f t="shared" si="42"/>
        <v>3400</v>
      </c>
      <c r="G114" s="33">
        <f t="shared" si="42"/>
        <v>3400</v>
      </c>
      <c r="H114" s="34">
        <f t="shared" si="42"/>
        <v>3400</v>
      </c>
    </row>
    <row r="115" spans="1:8" ht="13.5" thickBot="1" x14ac:dyDescent="0.25">
      <c r="A115" s="230" t="s">
        <v>218</v>
      </c>
      <c r="B115" s="235">
        <v>2883</v>
      </c>
      <c r="C115" s="236">
        <v>5608</v>
      </c>
      <c r="D115" s="236">
        <v>3400</v>
      </c>
      <c r="E115" s="236">
        <v>2884</v>
      </c>
      <c r="F115" s="236">
        <v>3400</v>
      </c>
      <c r="G115" s="360">
        <v>3400</v>
      </c>
      <c r="H115" s="361">
        <v>3400</v>
      </c>
    </row>
    <row r="116" spans="1:8" ht="13.5" thickTop="1" x14ac:dyDescent="0.2"/>
    <row r="126" spans="1:8" ht="15" x14ac:dyDescent="0.2">
      <c r="B126" s="3"/>
      <c r="C126" s="3"/>
      <c r="D126" s="3"/>
    </row>
  </sheetData>
  <mergeCells count="2">
    <mergeCell ref="A1:A3"/>
    <mergeCell ref="B1:G1"/>
  </mergeCells>
  <pageMargins left="0.43307086614173229" right="0.43307086614173229" top="0.98425196850393704" bottom="0.98425196850393704" header="0.51181102362204722" footer="0.51181102362204722"/>
  <pageSetup paperSize="9" firstPageNumber="0" orientation="landscape" r:id="rId1"/>
  <headerFooter alignWithMargins="0">
    <oddHeader>&amp;C&amp;"Arial CE,Tučné"&amp;12Rozpočet na roky 2024 - 2026
Bežné výdavky&amp;RObec Dolná Poruba
914 43 Dolná Poruba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RowHeight="12.75" x14ac:dyDescent="0.2"/>
  <cols>
    <col min="1" max="1" width="46.5703125" customWidth="1"/>
    <col min="2" max="2" width="12.42578125" customWidth="1"/>
    <col min="3" max="3" width="10.7109375" customWidth="1"/>
    <col min="4" max="4" width="11.7109375" customWidth="1"/>
    <col min="5" max="5" width="11.28515625" customWidth="1"/>
    <col min="6" max="6" width="12.42578125" customWidth="1"/>
    <col min="7" max="8" width="11.85546875" customWidth="1"/>
  </cols>
  <sheetData>
    <row r="1" spans="1:8" ht="13.5" thickTop="1" x14ac:dyDescent="0.2">
      <c r="A1" s="399" t="s">
        <v>58</v>
      </c>
      <c r="B1" s="410" t="s">
        <v>116</v>
      </c>
      <c r="C1" s="411"/>
      <c r="D1" s="411"/>
      <c r="E1" s="411"/>
      <c r="F1" s="411"/>
      <c r="G1" s="411"/>
      <c r="H1" s="13"/>
    </row>
    <row r="2" spans="1:8" x14ac:dyDescent="0.2">
      <c r="A2" s="389"/>
      <c r="B2" s="74" t="s">
        <v>103</v>
      </c>
      <c r="C2" s="9" t="s">
        <v>239</v>
      </c>
      <c r="D2" s="9" t="s">
        <v>242</v>
      </c>
      <c r="E2" s="9" t="s">
        <v>238</v>
      </c>
      <c r="F2" s="9" t="s">
        <v>97</v>
      </c>
      <c r="G2" s="10" t="s">
        <v>104</v>
      </c>
      <c r="H2" s="14" t="s">
        <v>237</v>
      </c>
    </row>
    <row r="3" spans="1:8" ht="13.5" thickBot="1" x14ac:dyDescent="0.25">
      <c r="A3" s="406"/>
      <c r="B3" s="75">
        <f t="shared" ref="B3:D3" si="0">SUM(B4:B21)</f>
        <v>31979</v>
      </c>
      <c r="C3" s="15">
        <f t="shared" si="0"/>
        <v>154031</v>
      </c>
      <c r="D3" s="15">
        <f t="shared" si="0"/>
        <v>56500</v>
      </c>
      <c r="E3" s="15">
        <f t="shared" ref="E3:H3" si="1">SUM(E4:E21)</f>
        <v>752958</v>
      </c>
      <c r="F3" s="15">
        <f t="shared" si="1"/>
        <v>539144</v>
      </c>
      <c r="G3" s="15">
        <f t="shared" si="1"/>
        <v>40400</v>
      </c>
      <c r="H3" s="16">
        <f t="shared" si="1"/>
        <v>13120</v>
      </c>
    </row>
    <row r="4" spans="1:8" ht="13.5" thickTop="1" x14ac:dyDescent="0.2">
      <c r="A4" s="71" t="s">
        <v>144</v>
      </c>
      <c r="B4" s="76">
        <v>0</v>
      </c>
      <c r="C4" s="24">
        <v>1179</v>
      </c>
      <c r="D4" s="24">
        <v>53000</v>
      </c>
      <c r="E4" s="24">
        <v>0</v>
      </c>
      <c r="F4" s="24">
        <v>0</v>
      </c>
      <c r="G4" s="25">
        <v>6800</v>
      </c>
      <c r="H4" s="40">
        <v>3320</v>
      </c>
    </row>
    <row r="5" spans="1:8" x14ac:dyDescent="0.2">
      <c r="A5" s="72" t="s">
        <v>166</v>
      </c>
      <c r="B5" s="77">
        <v>0</v>
      </c>
      <c r="C5" s="28">
        <v>39930</v>
      </c>
      <c r="D5" s="28">
        <v>0</v>
      </c>
      <c r="E5" s="28">
        <v>0</v>
      </c>
      <c r="F5" s="28">
        <v>75293</v>
      </c>
      <c r="G5" s="29">
        <v>0</v>
      </c>
      <c r="H5" s="30">
        <v>0</v>
      </c>
    </row>
    <row r="6" spans="1:8" x14ac:dyDescent="0.2">
      <c r="A6" s="72" t="s">
        <v>86</v>
      </c>
      <c r="B6" s="77">
        <v>0</v>
      </c>
      <c r="C6" s="28">
        <v>0</v>
      </c>
      <c r="D6" s="28">
        <v>0</v>
      </c>
      <c r="E6" s="28">
        <v>0</v>
      </c>
      <c r="F6" s="28">
        <v>2500</v>
      </c>
      <c r="G6" s="29">
        <v>0</v>
      </c>
      <c r="H6" s="30">
        <v>0</v>
      </c>
    </row>
    <row r="7" spans="1:8" x14ac:dyDescent="0.2">
      <c r="A7" s="72" t="s">
        <v>268</v>
      </c>
      <c r="B7" s="77">
        <v>0</v>
      </c>
      <c r="C7" s="28">
        <v>0</v>
      </c>
      <c r="D7" s="28">
        <v>0</v>
      </c>
      <c r="E7" s="28">
        <v>0</v>
      </c>
      <c r="F7" s="365">
        <v>7000</v>
      </c>
      <c r="G7" s="29">
        <v>0</v>
      </c>
      <c r="H7" s="30">
        <v>0</v>
      </c>
    </row>
    <row r="8" spans="1:8" x14ac:dyDescent="0.2">
      <c r="A8" s="72" t="s">
        <v>85</v>
      </c>
      <c r="B8" s="77">
        <v>0</v>
      </c>
      <c r="C8" s="28">
        <v>0</v>
      </c>
      <c r="D8" s="28">
        <v>0</v>
      </c>
      <c r="E8" s="28">
        <v>0</v>
      </c>
      <c r="F8" s="365">
        <v>0</v>
      </c>
      <c r="G8" s="29">
        <v>15000</v>
      </c>
      <c r="H8" s="30">
        <v>0</v>
      </c>
    </row>
    <row r="9" spans="1:8" x14ac:dyDescent="0.2">
      <c r="A9" s="72" t="s">
        <v>145</v>
      </c>
      <c r="B9" s="77">
        <v>2900</v>
      </c>
      <c r="C9" s="28">
        <v>0</v>
      </c>
      <c r="D9" s="28">
        <v>3500</v>
      </c>
      <c r="E9" s="28">
        <v>0</v>
      </c>
      <c r="F9" s="28">
        <v>25000</v>
      </c>
      <c r="G9" s="29">
        <v>18600</v>
      </c>
      <c r="H9" s="30">
        <v>9800</v>
      </c>
    </row>
    <row r="10" spans="1:8" x14ac:dyDescent="0.2">
      <c r="A10" s="72" t="s">
        <v>88</v>
      </c>
      <c r="B10" s="77">
        <v>0</v>
      </c>
      <c r="C10" s="28">
        <v>0</v>
      </c>
      <c r="D10" s="28">
        <v>0</v>
      </c>
      <c r="E10" s="28">
        <v>0</v>
      </c>
      <c r="F10" s="28">
        <v>0</v>
      </c>
      <c r="G10" s="29">
        <v>0</v>
      </c>
      <c r="H10" s="30">
        <v>0</v>
      </c>
    </row>
    <row r="11" spans="1:8" x14ac:dyDescent="0.2">
      <c r="A11" s="72" t="s">
        <v>92</v>
      </c>
      <c r="B11" s="77">
        <v>0</v>
      </c>
      <c r="C11" s="28">
        <v>0</v>
      </c>
      <c r="D11" s="28">
        <v>0</v>
      </c>
      <c r="E11" s="28">
        <v>0</v>
      </c>
      <c r="F11" s="28">
        <v>2100</v>
      </c>
      <c r="G11" s="29">
        <v>0</v>
      </c>
      <c r="H11" s="30">
        <v>0</v>
      </c>
    </row>
    <row r="12" spans="1:8" x14ac:dyDescent="0.2">
      <c r="A12" s="72" t="s">
        <v>143</v>
      </c>
      <c r="B12" s="77">
        <v>0</v>
      </c>
      <c r="C12" s="28">
        <v>53530</v>
      </c>
      <c r="D12" s="28">
        <v>0</v>
      </c>
      <c r="E12" s="28">
        <v>0</v>
      </c>
      <c r="F12" s="28">
        <v>0</v>
      </c>
      <c r="G12" s="29">
        <v>0</v>
      </c>
      <c r="H12" s="30">
        <v>0</v>
      </c>
    </row>
    <row r="13" spans="1:8" x14ac:dyDescent="0.2">
      <c r="A13" s="72" t="s">
        <v>245</v>
      </c>
      <c r="B13" s="77">
        <v>19971</v>
      </c>
      <c r="C13" s="28">
        <v>0</v>
      </c>
      <c r="D13" s="28">
        <v>0</v>
      </c>
      <c r="E13" s="28">
        <v>0</v>
      </c>
      <c r="F13" s="28">
        <v>0</v>
      </c>
      <c r="G13" s="29">
        <v>0</v>
      </c>
      <c r="H13" s="30">
        <v>0</v>
      </c>
    </row>
    <row r="14" spans="1:8" x14ac:dyDescent="0.2">
      <c r="A14" s="72" t="s">
        <v>267</v>
      </c>
      <c r="B14" s="77">
        <v>0</v>
      </c>
      <c r="C14" s="184">
        <v>0</v>
      </c>
      <c r="D14" s="185">
        <v>0</v>
      </c>
      <c r="E14" s="28">
        <v>26997</v>
      </c>
      <c r="F14" s="28">
        <v>0</v>
      </c>
      <c r="G14" s="29">
        <v>0</v>
      </c>
      <c r="H14" s="30">
        <v>0</v>
      </c>
    </row>
    <row r="15" spans="1:8" x14ac:dyDescent="0.2">
      <c r="A15" s="72" t="s">
        <v>269</v>
      </c>
      <c r="B15" s="77">
        <v>0</v>
      </c>
      <c r="C15" s="184">
        <v>0</v>
      </c>
      <c r="D15" s="185">
        <v>0</v>
      </c>
      <c r="E15" s="28">
        <v>9441</v>
      </c>
      <c r="F15" s="28">
        <v>9441</v>
      </c>
      <c r="G15" s="29">
        <v>0</v>
      </c>
      <c r="H15" s="30">
        <v>0</v>
      </c>
    </row>
    <row r="16" spans="1:8" x14ac:dyDescent="0.2">
      <c r="A16" s="72" t="s">
        <v>167</v>
      </c>
      <c r="B16" s="77">
        <v>2485</v>
      </c>
      <c r="C16" s="184">
        <v>500</v>
      </c>
      <c r="D16" s="185">
        <v>0</v>
      </c>
      <c r="E16" s="28">
        <v>1200</v>
      </c>
      <c r="F16" s="28">
        <v>0</v>
      </c>
      <c r="G16" s="29">
        <v>0</v>
      </c>
      <c r="H16" s="30">
        <v>0</v>
      </c>
    </row>
    <row r="17" spans="1:8" x14ac:dyDescent="0.2">
      <c r="A17" s="72" t="s">
        <v>111</v>
      </c>
      <c r="B17" s="77">
        <v>6623</v>
      </c>
      <c r="C17" s="69">
        <v>0</v>
      </c>
      <c r="D17" s="70">
        <v>0</v>
      </c>
      <c r="E17" s="28">
        <v>0</v>
      </c>
      <c r="F17" s="28">
        <v>0</v>
      </c>
      <c r="G17" s="29">
        <v>0</v>
      </c>
      <c r="H17" s="30">
        <v>0</v>
      </c>
    </row>
    <row r="18" spans="1:8" x14ac:dyDescent="0.2">
      <c r="A18" s="72" t="s">
        <v>260</v>
      </c>
      <c r="B18" s="77">
        <v>0</v>
      </c>
      <c r="C18" s="184">
        <v>0</v>
      </c>
      <c r="D18" s="185">
        <v>0</v>
      </c>
      <c r="E18" s="28">
        <v>715320</v>
      </c>
      <c r="F18" s="28">
        <v>353330</v>
      </c>
      <c r="G18" s="29"/>
      <c r="H18" s="30"/>
    </row>
    <row r="19" spans="1:8" x14ac:dyDescent="0.2">
      <c r="A19" s="72" t="s">
        <v>261</v>
      </c>
      <c r="B19" s="77">
        <v>0</v>
      </c>
      <c r="C19" s="184">
        <v>0</v>
      </c>
      <c r="D19" s="185">
        <v>0</v>
      </c>
      <c r="E19" s="28">
        <v>0</v>
      </c>
      <c r="F19" s="28">
        <v>5920</v>
      </c>
      <c r="G19" s="29">
        <v>0</v>
      </c>
      <c r="H19" s="30">
        <v>0</v>
      </c>
    </row>
    <row r="20" spans="1:8" x14ac:dyDescent="0.2">
      <c r="A20" s="72" t="s">
        <v>253</v>
      </c>
      <c r="B20" s="77">
        <v>0</v>
      </c>
      <c r="C20" s="28">
        <v>0</v>
      </c>
      <c r="D20" s="28">
        <v>0</v>
      </c>
      <c r="E20" s="28">
        <v>0</v>
      </c>
      <c r="F20" s="28">
        <v>20000</v>
      </c>
      <c r="G20" s="29">
        <v>0</v>
      </c>
      <c r="H20" s="30">
        <v>0</v>
      </c>
    </row>
    <row r="21" spans="1:8" ht="13.5" thickBot="1" x14ac:dyDescent="0.25">
      <c r="A21" s="73" t="s">
        <v>89</v>
      </c>
      <c r="B21" s="78">
        <v>0</v>
      </c>
      <c r="C21" s="66">
        <v>58892</v>
      </c>
      <c r="D21" s="66">
        <v>0</v>
      </c>
      <c r="E21" s="66">
        <v>0</v>
      </c>
      <c r="F21" s="66">
        <v>38560</v>
      </c>
      <c r="G21" s="67">
        <v>0</v>
      </c>
      <c r="H21" s="68">
        <v>0</v>
      </c>
    </row>
    <row r="22" spans="1:8" ht="15.75" thickTop="1" x14ac:dyDescent="0.2">
      <c r="B22" s="3"/>
      <c r="C22" s="3"/>
      <c r="D22" s="3"/>
    </row>
  </sheetData>
  <mergeCells count="2">
    <mergeCell ref="B1:G1"/>
    <mergeCell ref="A1:A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&amp;C&amp;"Arial CE,Tučné"&amp;12Rozpočet na roky 2024 - 2026
Kapitálové výdavky&amp;RObec Dolná Poruba
914 43 Dolná Porura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5" sqref="F5"/>
    </sheetView>
  </sheetViews>
  <sheetFormatPr defaultRowHeight="12.75" x14ac:dyDescent="0.2"/>
  <cols>
    <col min="1" max="1" width="53.42578125" customWidth="1"/>
    <col min="2" max="2" width="12.28515625" customWidth="1"/>
    <col min="3" max="3" width="12" customWidth="1"/>
    <col min="4" max="4" width="11.85546875" customWidth="1"/>
    <col min="5" max="6" width="11.28515625" customWidth="1"/>
    <col min="7" max="7" width="11.5703125" customWidth="1"/>
    <col min="8" max="8" width="11.7109375" customWidth="1"/>
  </cols>
  <sheetData>
    <row r="1" spans="1:8" ht="13.5" thickTop="1" x14ac:dyDescent="0.2">
      <c r="A1" s="399" t="s">
        <v>117</v>
      </c>
      <c r="B1" s="410" t="s">
        <v>116</v>
      </c>
      <c r="C1" s="411"/>
      <c r="D1" s="411"/>
      <c r="E1" s="411"/>
      <c r="F1" s="411"/>
      <c r="G1" s="411"/>
      <c r="H1" s="13"/>
    </row>
    <row r="2" spans="1:8" x14ac:dyDescent="0.2">
      <c r="A2" s="389"/>
      <c r="B2" s="74" t="s">
        <v>103</v>
      </c>
      <c r="C2" s="9" t="s">
        <v>239</v>
      </c>
      <c r="D2" s="9" t="s">
        <v>242</v>
      </c>
      <c r="E2" s="9" t="s">
        <v>238</v>
      </c>
      <c r="F2" s="9" t="s">
        <v>97</v>
      </c>
      <c r="G2" s="10" t="s">
        <v>104</v>
      </c>
      <c r="H2" s="14" t="s">
        <v>237</v>
      </c>
    </row>
    <row r="3" spans="1:8" ht="13.5" thickBot="1" x14ac:dyDescent="0.25">
      <c r="A3" s="406"/>
      <c r="B3" s="75">
        <f>SUM(B4:B6)</f>
        <v>0</v>
      </c>
      <c r="C3" s="15">
        <f t="shared" ref="C3:H3" si="0">SUM(C4:C6)</f>
        <v>0</v>
      </c>
      <c r="D3" s="15">
        <f t="shared" si="0"/>
        <v>0</v>
      </c>
      <c r="E3" s="15">
        <f t="shared" si="0"/>
        <v>0</v>
      </c>
      <c r="F3" s="15">
        <f t="shared" si="0"/>
        <v>24565</v>
      </c>
      <c r="G3" s="15">
        <f t="shared" si="0"/>
        <v>24565</v>
      </c>
      <c r="H3" s="16">
        <f t="shared" si="0"/>
        <v>24265</v>
      </c>
    </row>
    <row r="4" spans="1:8" ht="13.5" thickTop="1" x14ac:dyDescent="0.2">
      <c r="A4" s="87" t="s">
        <v>80</v>
      </c>
      <c r="B4" s="89">
        <v>0</v>
      </c>
      <c r="C4" s="27">
        <v>0</v>
      </c>
      <c r="D4" s="27">
        <v>0</v>
      </c>
      <c r="E4" s="27">
        <v>0</v>
      </c>
      <c r="F4" s="27">
        <v>0</v>
      </c>
      <c r="G4" s="82">
        <v>0</v>
      </c>
      <c r="H4" s="83">
        <v>0</v>
      </c>
    </row>
    <row r="5" spans="1:8" x14ac:dyDescent="0.2">
      <c r="A5" s="88" t="s">
        <v>141</v>
      </c>
      <c r="B5" s="90">
        <v>0</v>
      </c>
      <c r="C5" s="84">
        <v>0</v>
      </c>
      <c r="D5" s="84">
        <v>0</v>
      </c>
      <c r="E5" s="84">
        <v>0</v>
      </c>
      <c r="F5" s="84">
        <v>24565</v>
      </c>
      <c r="G5" s="85">
        <v>24565</v>
      </c>
      <c r="H5" s="86">
        <v>24265</v>
      </c>
    </row>
    <row r="6" spans="1:8" ht="13.5" thickBot="1" x14ac:dyDescent="0.25">
      <c r="A6" s="73" t="s">
        <v>142</v>
      </c>
      <c r="B6" s="91">
        <v>0</v>
      </c>
      <c r="C6" s="79">
        <v>0</v>
      </c>
      <c r="D6" s="79">
        <v>0</v>
      </c>
      <c r="E6" s="79">
        <v>0</v>
      </c>
      <c r="F6" s="79">
        <v>0</v>
      </c>
      <c r="G6" s="80">
        <v>0</v>
      </c>
      <c r="H6" s="81">
        <v>0</v>
      </c>
    </row>
    <row r="7" spans="1:8" ht="13.5" thickTop="1" x14ac:dyDescent="0.2"/>
  </sheetData>
  <mergeCells count="2">
    <mergeCell ref="B1:G1"/>
    <mergeCell ref="A1:A3"/>
  </mergeCells>
  <pageMargins left="0.70866141732283472" right="0.43307086614173229" top="0.98425196850393704" bottom="0.74803149606299213" header="0.31496062992125984" footer="0.31496062992125984"/>
  <pageSetup paperSize="9" orientation="landscape" r:id="rId1"/>
  <headerFooter>
    <oddHeader>&amp;C&amp;"Arial CE,Tučné"&amp;12Rozpočet na roky 2024 - 2026
Výdavkové finančné operácie&amp;RObec Dolná Poruba
914 43 Dolná Poruba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11</vt:i4>
      </vt:variant>
    </vt:vector>
  </HeadingPairs>
  <TitlesOfParts>
    <vt:vector size="19" baseType="lpstr">
      <vt:lpstr>Nový</vt:lpstr>
      <vt:lpstr>Rozpočet</vt:lpstr>
      <vt:lpstr>Príjmy bežné</vt:lpstr>
      <vt:lpstr>Príjmy kapitálové</vt:lpstr>
      <vt:lpstr>Príjmové operácie</vt:lpstr>
      <vt:lpstr>Výdavky bežné</vt:lpstr>
      <vt:lpstr>Výdavky kapitálové</vt:lpstr>
      <vt:lpstr>Výdavkové operácie</vt:lpstr>
      <vt:lpstr>Nový!Názvy_tlače</vt:lpstr>
      <vt:lpstr>'Príjmy bežné'!Názvy_tlače</vt:lpstr>
      <vt:lpstr>'Výdavky bežné'!Názvy_tlače</vt:lpstr>
      <vt:lpstr>Nový!Oblasť_tlače</vt:lpstr>
      <vt:lpstr>'Príjmové operácie'!Oblasť_tlače</vt:lpstr>
      <vt:lpstr>'Príjmy bežné'!Oblasť_tlače</vt:lpstr>
      <vt:lpstr>'Príjmy kapitálové'!Oblasť_tlače</vt:lpstr>
      <vt:lpstr>Rozpočet!Oblasť_tlače</vt:lpstr>
      <vt:lpstr>'Výdavkové operácie'!Oblasť_tlače</vt:lpstr>
      <vt:lpstr>'Výdavky bežné'!Oblasť_tlače</vt:lpstr>
      <vt:lpstr>'Výdavky kapitálové'!Oblasť_tlače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VÁNIOVÁ Zuzana</cp:lastModifiedBy>
  <cp:lastPrinted>2023-12-07T12:27:03Z</cp:lastPrinted>
  <dcterms:created xsi:type="dcterms:W3CDTF">2012-12-10T07:41:32Z</dcterms:created>
  <dcterms:modified xsi:type="dcterms:W3CDTF">2023-12-07T12:28:05Z</dcterms:modified>
</cp:coreProperties>
</file>