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vi26580\Desktop\E. Vidišová\Rozpočet\Rozpočet na 2025-2027\"/>
    </mc:Choice>
  </mc:AlternateContent>
  <xr:revisionPtr revIDLastSave="0" documentId="13_ncr:1_{3C47C199-9F04-486C-82E6-375B3CD29A5B}" xr6:coauthVersionLast="36" xr6:coauthVersionMax="36" xr10:uidLastSave="{00000000-0000-0000-0000-000000000000}"/>
  <bookViews>
    <workbookView xWindow="-105" yWindow="-105" windowWidth="23250" windowHeight="12450" tabRatio="653" xr2:uid="{00000000-000D-0000-FFFF-FFFF00000000}"/>
  </bookViews>
  <sheets>
    <sheet name="Nový" sheetId="9" r:id="rId1"/>
    <sheet name="Rozpočet" sheetId="1" r:id="rId2"/>
    <sheet name="Príjmy bežné" sheetId="2" r:id="rId3"/>
    <sheet name="Príjmy kapitálové" sheetId="6" r:id="rId4"/>
    <sheet name="Príjmové operácie" sheetId="4" r:id="rId5"/>
    <sheet name="Výdavky bežné" sheetId="3" r:id="rId6"/>
    <sheet name="Výdavky kapitálové" sheetId="7" r:id="rId7"/>
    <sheet name="Výdavkové operácie" sheetId="5" r:id="rId8"/>
  </sheets>
  <definedNames>
    <definedName name="_xlnm.Print_Titles" localSheetId="0">Nový!$1:$2</definedName>
    <definedName name="_xlnm.Print_Titles" localSheetId="2">'Príjmy bežné'!$1:$3</definedName>
    <definedName name="_xlnm.Print_Titles" localSheetId="5">'Výdavky bežné'!$1:$3</definedName>
    <definedName name="_xlnm.Print_Area" localSheetId="0">Nový!$A$1:$H$47</definedName>
    <definedName name="_xlnm.Print_Area" localSheetId="4">'Príjmové operácie'!$A$1:$H$10</definedName>
    <definedName name="_xlnm.Print_Area" localSheetId="2">'Príjmy bežné'!$A$1:$H$70</definedName>
    <definedName name="_xlnm.Print_Area" localSheetId="3">'Príjmy kapitálové'!$A$1:$H$13</definedName>
    <definedName name="_xlnm.Print_Area" localSheetId="1">Rozpočet!$A$1:$H$48</definedName>
    <definedName name="_xlnm.Print_Area" localSheetId="7">'Výdavkové operácie'!$A$1:$H$6</definedName>
    <definedName name="_xlnm.Print_Area" localSheetId="5">'Výdavky bežné'!$A$1:$H$123</definedName>
    <definedName name="_xlnm.Print_Area" localSheetId="6">'Výdavky kapitálové'!$A$1:$H$25</definedName>
  </definedNames>
  <calcPr calcId="191029"/>
</workbook>
</file>

<file path=xl/calcChain.xml><?xml version="1.0" encoding="utf-8"?>
<calcChain xmlns="http://schemas.openxmlformats.org/spreadsheetml/2006/main">
  <c r="G119" i="3" l="1"/>
  <c r="H119" i="3"/>
  <c r="E119" i="3"/>
  <c r="H72" i="3"/>
  <c r="G72" i="3"/>
  <c r="F72" i="3"/>
  <c r="E72" i="3"/>
  <c r="E66" i="3"/>
  <c r="F119" i="3"/>
  <c r="G66" i="3"/>
  <c r="H66" i="3"/>
  <c r="F66" i="3"/>
  <c r="F28" i="3" l="1"/>
  <c r="G28" i="3"/>
  <c r="H28" i="3"/>
  <c r="E28" i="3"/>
  <c r="G12" i="9" l="1"/>
  <c r="F12" i="9" l="1"/>
  <c r="E15" i="9"/>
  <c r="D14" i="9"/>
  <c r="D12" i="9"/>
  <c r="D3" i="5" l="1"/>
  <c r="D3" i="7"/>
  <c r="D122" i="3"/>
  <c r="D119" i="3"/>
  <c r="D114" i="3"/>
  <c r="D112" i="3"/>
  <c r="D110" i="3"/>
  <c r="D108" i="3"/>
  <c r="D106" i="3"/>
  <c r="D104" i="3"/>
  <c r="D102" i="3"/>
  <c r="D100" i="3"/>
  <c r="D98" i="3"/>
  <c r="D96" i="3"/>
  <c r="D94" i="3"/>
  <c r="D92" i="3"/>
  <c r="D85" i="3"/>
  <c r="D81" i="3"/>
  <c r="D72" i="3"/>
  <c r="D70" i="3"/>
  <c r="D66" i="3"/>
  <c r="D59" i="3"/>
  <c r="D55" i="3"/>
  <c r="D50" i="3"/>
  <c r="D48" i="3"/>
  <c r="D45" i="3"/>
  <c r="D41" i="3"/>
  <c r="D39" i="3"/>
  <c r="D34" i="3"/>
  <c r="D32" i="3"/>
  <c r="D28" i="3"/>
  <c r="D26" i="3"/>
  <c r="D24" i="3"/>
  <c r="D4" i="3"/>
  <c r="D3" i="4"/>
  <c r="D3" i="6"/>
  <c r="D32" i="2"/>
  <c r="D30" i="2"/>
  <c r="D22" i="2"/>
  <c r="D20" i="2"/>
  <c r="D3" i="2" s="1"/>
  <c r="D13" i="2"/>
  <c r="D9" i="2"/>
  <c r="D6" i="2"/>
  <c r="D4" i="2"/>
  <c r="D3" i="3" l="1"/>
  <c r="C12" i="9"/>
  <c r="B3" i="5"/>
  <c r="B3" i="7"/>
  <c r="C41" i="3"/>
  <c r="C119" i="3"/>
  <c r="C72" i="3" l="1"/>
  <c r="B122" i="3" l="1"/>
  <c r="B119" i="3"/>
  <c r="B114" i="3"/>
  <c r="B112" i="3"/>
  <c r="B110" i="3"/>
  <c r="B108" i="3"/>
  <c r="B106" i="3"/>
  <c r="B104" i="3"/>
  <c r="B102" i="3"/>
  <c r="B100" i="3"/>
  <c r="B98" i="3"/>
  <c r="B96" i="3"/>
  <c r="B94" i="3"/>
  <c r="B92" i="3"/>
  <c r="B85" i="3"/>
  <c r="B81" i="3"/>
  <c r="B72" i="3"/>
  <c r="B70" i="3"/>
  <c r="B66" i="3"/>
  <c r="B59" i="3"/>
  <c r="B55" i="3"/>
  <c r="B50" i="3"/>
  <c r="B48" i="3"/>
  <c r="B45" i="3"/>
  <c r="B41" i="3"/>
  <c r="B39" i="3"/>
  <c r="B34" i="3"/>
  <c r="B32" i="3"/>
  <c r="B28" i="3"/>
  <c r="B26" i="3"/>
  <c r="B24" i="3"/>
  <c r="B4" i="3"/>
  <c r="B3" i="4"/>
  <c r="B3" i="6"/>
  <c r="B3" i="3" l="1"/>
  <c r="C30" i="2"/>
  <c r="C22" i="2"/>
  <c r="C20" i="2"/>
  <c r="C13" i="2"/>
  <c r="C9" i="2"/>
  <c r="C4" i="2"/>
  <c r="B32" i="2" l="1"/>
  <c r="B30" i="2"/>
  <c r="B22" i="2"/>
  <c r="B20" i="2"/>
  <c r="B13" i="2"/>
  <c r="B9" i="2"/>
  <c r="B6" i="2"/>
  <c r="B4" i="2" s="1"/>
  <c r="B3" i="2" l="1"/>
  <c r="F14" i="9"/>
  <c r="E14" i="9"/>
  <c r="E48" i="3" l="1"/>
  <c r="B5" i="9" l="1"/>
  <c r="B11" i="9"/>
  <c r="B10" i="9" s="1"/>
  <c r="B12" i="9"/>
  <c r="B14" i="9"/>
  <c r="B15" i="9"/>
  <c r="C3" i="7"/>
  <c r="B39" i="9"/>
  <c r="B38" i="9" s="1"/>
  <c r="C104" i="3"/>
  <c r="C122" i="3"/>
  <c r="C114" i="3"/>
  <c r="C112" i="3"/>
  <c r="C110" i="3"/>
  <c r="C108" i="3"/>
  <c r="C106" i="3"/>
  <c r="C102" i="3"/>
  <c r="C100" i="3"/>
  <c r="C98" i="3"/>
  <c r="C96" i="3"/>
  <c r="C94" i="3"/>
  <c r="C92" i="3"/>
  <c r="C85" i="3"/>
  <c r="C81" i="3"/>
  <c r="C70" i="3"/>
  <c r="C66" i="3"/>
  <c r="C59" i="3"/>
  <c r="C55" i="3"/>
  <c r="C50" i="3"/>
  <c r="C48" i="3"/>
  <c r="C45" i="3"/>
  <c r="C39" i="3"/>
  <c r="C34" i="3"/>
  <c r="C32" i="3"/>
  <c r="C28" i="3"/>
  <c r="C26" i="3"/>
  <c r="C24" i="3"/>
  <c r="C4" i="3"/>
  <c r="C3" i="4"/>
  <c r="C3" i="6"/>
  <c r="C32" i="2"/>
  <c r="B9" i="9"/>
  <c r="B7" i="9"/>
  <c r="B6" i="9"/>
  <c r="B8" i="9" l="1"/>
  <c r="B13" i="9"/>
  <c r="B4" i="9"/>
  <c r="C3" i="3"/>
  <c r="B19" i="9"/>
  <c r="B18" i="9" s="1"/>
  <c r="C3" i="2"/>
  <c r="D39" i="9"/>
  <c r="D38" i="9" s="1"/>
  <c r="C39" i="9"/>
  <c r="C38" i="9" s="1"/>
  <c r="E55" i="3"/>
  <c r="F55" i="3"/>
  <c r="G55" i="3"/>
  <c r="H55" i="3"/>
  <c r="H15" i="9"/>
  <c r="G15" i="9"/>
  <c r="F15" i="9"/>
  <c r="D15" i="9"/>
  <c r="C15" i="9"/>
  <c r="H14" i="9"/>
  <c r="G14" i="9"/>
  <c r="C14" i="9"/>
  <c r="H12" i="9"/>
  <c r="E12" i="9"/>
  <c r="H11" i="9"/>
  <c r="G11" i="9"/>
  <c r="F11" i="9"/>
  <c r="E11" i="9"/>
  <c r="D11" i="9"/>
  <c r="C11" i="9"/>
  <c r="D9" i="9"/>
  <c r="C9" i="9"/>
  <c r="D8" i="9"/>
  <c r="C8" i="9"/>
  <c r="D7" i="9"/>
  <c r="C7" i="9"/>
  <c r="D6" i="9"/>
  <c r="C6" i="9"/>
  <c r="H5" i="9"/>
  <c r="G5" i="9"/>
  <c r="F5" i="9"/>
  <c r="E5" i="9"/>
  <c r="D5" i="9"/>
  <c r="C5" i="9"/>
  <c r="E92" i="3"/>
  <c r="F92" i="3"/>
  <c r="G92" i="3"/>
  <c r="H92" i="3"/>
  <c r="E94" i="3"/>
  <c r="F94" i="3"/>
  <c r="G94" i="3"/>
  <c r="H94" i="3"/>
  <c r="E96" i="3"/>
  <c r="F96" i="3"/>
  <c r="G96" i="3"/>
  <c r="H96" i="3"/>
  <c r="E98" i="3"/>
  <c r="F98" i="3"/>
  <c r="G98" i="3"/>
  <c r="H98" i="3"/>
  <c r="E100" i="3"/>
  <c r="F100" i="3"/>
  <c r="G100" i="3"/>
  <c r="H100" i="3"/>
  <c r="E104" i="3"/>
  <c r="F104" i="3"/>
  <c r="G104" i="3"/>
  <c r="H104" i="3"/>
  <c r="E106" i="3"/>
  <c r="F106" i="3"/>
  <c r="G106" i="3"/>
  <c r="H106" i="3"/>
  <c r="E108" i="3"/>
  <c r="F108" i="3"/>
  <c r="G108" i="3"/>
  <c r="H108" i="3"/>
  <c r="E110" i="3"/>
  <c r="F110" i="3"/>
  <c r="G110" i="3"/>
  <c r="H110" i="3"/>
  <c r="E112" i="3"/>
  <c r="F112" i="3"/>
  <c r="G112" i="3"/>
  <c r="H112" i="3"/>
  <c r="E122" i="3"/>
  <c r="F122" i="3"/>
  <c r="G122" i="3"/>
  <c r="H122" i="3"/>
  <c r="F48" i="3"/>
  <c r="G48" i="3"/>
  <c r="H48" i="3"/>
  <c r="E39" i="3"/>
  <c r="F39" i="3"/>
  <c r="G39" i="3"/>
  <c r="H39" i="3"/>
  <c r="E32" i="3"/>
  <c r="F32" i="3"/>
  <c r="G32" i="3"/>
  <c r="H32" i="3"/>
  <c r="E26" i="3"/>
  <c r="F26" i="3"/>
  <c r="G26" i="3"/>
  <c r="H26" i="3"/>
  <c r="B3" i="9" l="1"/>
  <c r="B16" i="9" s="1"/>
  <c r="D13" i="9"/>
  <c r="F13" i="9"/>
  <c r="C10" i="9"/>
  <c r="G13" i="9"/>
  <c r="D4" i="9"/>
  <c r="D3" i="9" s="1"/>
  <c r="D10" i="9"/>
  <c r="F10" i="9"/>
  <c r="H13" i="9"/>
  <c r="C13" i="9"/>
  <c r="E13" i="9"/>
  <c r="E10" i="9"/>
  <c r="G10" i="9"/>
  <c r="H10" i="9"/>
  <c r="C4" i="9"/>
  <c r="C3" i="9" s="1"/>
  <c r="D16" i="9" l="1"/>
  <c r="C16" i="9"/>
  <c r="F70" i="3"/>
  <c r="C3" i="5" l="1"/>
  <c r="E3" i="5"/>
  <c r="F3" i="5"/>
  <c r="G3" i="5"/>
  <c r="H3" i="5"/>
  <c r="C10" i="1"/>
  <c r="D10" i="1"/>
  <c r="E3" i="7"/>
  <c r="F3" i="7"/>
  <c r="G3" i="7"/>
  <c r="H3" i="7"/>
  <c r="B10" i="1"/>
  <c r="E4" i="3"/>
  <c r="F4" i="3"/>
  <c r="G4" i="3"/>
  <c r="H4" i="3"/>
  <c r="E114" i="3"/>
  <c r="F114" i="3"/>
  <c r="G114" i="3"/>
  <c r="H114" i="3"/>
  <c r="E102" i="3"/>
  <c r="F102" i="3"/>
  <c r="G102" i="3"/>
  <c r="H102" i="3"/>
  <c r="E85" i="3"/>
  <c r="F85" i="3"/>
  <c r="G85" i="3"/>
  <c r="H85" i="3"/>
  <c r="E81" i="3"/>
  <c r="F81" i="3"/>
  <c r="G81" i="3"/>
  <c r="H81" i="3"/>
  <c r="E70" i="3"/>
  <c r="G70" i="3"/>
  <c r="H70" i="3"/>
  <c r="E59" i="3"/>
  <c r="F59" i="3"/>
  <c r="G59" i="3"/>
  <c r="H59" i="3"/>
  <c r="E50" i="3"/>
  <c r="F50" i="3"/>
  <c r="G50" i="3"/>
  <c r="H50" i="3"/>
  <c r="E41" i="3"/>
  <c r="F41" i="3"/>
  <c r="G41" i="3"/>
  <c r="H41" i="3"/>
  <c r="E45" i="3"/>
  <c r="F45" i="3"/>
  <c r="G45" i="3"/>
  <c r="H45" i="3"/>
  <c r="E34" i="3"/>
  <c r="F34" i="3"/>
  <c r="G34" i="3"/>
  <c r="H34" i="3"/>
  <c r="E24" i="3"/>
  <c r="F24" i="3"/>
  <c r="G24" i="3"/>
  <c r="H24" i="3"/>
  <c r="C5" i="1"/>
  <c r="D5" i="1"/>
  <c r="E3" i="4"/>
  <c r="E5" i="1" s="1"/>
  <c r="F3" i="4"/>
  <c r="F5" i="1" s="1"/>
  <c r="G3" i="4"/>
  <c r="G5" i="1" s="1"/>
  <c r="H3" i="4"/>
  <c r="H5" i="1" s="1"/>
  <c r="B5" i="1"/>
  <c r="C6" i="1"/>
  <c r="D6" i="1"/>
  <c r="E3" i="6"/>
  <c r="E6" i="1" s="1"/>
  <c r="F3" i="6"/>
  <c r="F6" i="1" s="1"/>
  <c r="G3" i="6"/>
  <c r="G6" i="1" s="1"/>
  <c r="H3" i="6"/>
  <c r="H6" i="1" s="1"/>
  <c r="B6" i="1"/>
  <c r="H30" i="2"/>
  <c r="H6" i="2"/>
  <c r="H32" i="2"/>
  <c r="H9" i="9" s="1"/>
  <c r="H22" i="2"/>
  <c r="H20" i="2"/>
  <c r="H13" i="2"/>
  <c r="H9" i="2"/>
  <c r="H7" i="9" s="1"/>
  <c r="E32" i="2"/>
  <c r="E9" i="9" s="1"/>
  <c r="F32" i="2"/>
  <c r="F9" i="9" s="1"/>
  <c r="G32" i="2"/>
  <c r="G9" i="9" s="1"/>
  <c r="E30" i="2"/>
  <c r="F30" i="2"/>
  <c r="G30" i="2"/>
  <c r="E22" i="2"/>
  <c r="F22" i="2"/>
  <c r="G22" i="2"/>
  <c r="E20" i="2"/>
  <c r="F20" i="2"/>
  <c r="G20" i="2"/>
  <c r="E13" i="2"/>
  <c r="F13" i="2"/>
  <c r="G13" i="2"/>
  <c r="E9" i="2"/>
  <c r="E7" i="9" s="1"/>
  <c r="F9" i="2"/>
  <c r="F7" i="9" s="1"/>
  <c r="G9" i="2"/>
  <c r="G7" i="9" s="1"/>
  <c r="E6" i="2"/>
  <c r="F6" i="2"/>
  <c r="G6" i="2"/>
  <c r="B9" i="1" l="1"/>
  <c r="B41" i="9"/>
  <c r="E9" i="1"/>
  <c r="E41" i="9"/>
  <c r="E40" i="9" s="1"/>
  <c r="D9" i="1"/>
  <c r="D41" i="9"/>
  <c r="D40" i="9" s="1"/>
  <c r="C9" i="1"/>
  <c r="C41" i="9"/>
  <c r="C40" i="9" s="1"/>
  <c r="F9" i="1"/>
  <c r="F13" i="1" s="1"/>
  <c r="F41" i="9"/>
  <c r="F40" i="9" s="1"/>
  <c r="H9" i="1"/>
  <c r="H13" i="1" s="1"/>
  <c r="H41" i="9"/>
  <c r="H40" i="9" s="1"/>
  <c r="G9" i="1"/>
  <c r="G13" i="1" s="1"/>
  <c r="G41" i="9"/>
  <c r="G40" i="9" s="1"/>
  <c r="G10" i="1"/>
  <c r="G14" i="1" s="1"/>
  <c r="G39" i="9"/>
  <c r="G38" i="9" s="1"/>
  <c r="H10" i="1"/>
  <c r="H14" i="1" s="1"/>
  <c r="H39" i="9"/>
  <c r="H38" i="9" s="1"/>
  <c r="F10" i="1"/>
  <c r="F14" i="1" s="1"/>
  <c r="F39" i="9"/>
  <c r="F38" i="9" s="1"/>
  <c r="H8" i="9"/>
  <c r="G8" i="9"/>
  <c r="E10" i="1"/>
  <c r="E14" i="1" s="1"/>
  <c r="E39" i="9"/>
  <c r="E38" i="9" s="1"/>
  <c r="F3" i="3"/>
  <c r="E3" i="3"/>
  <c r="H3" i="3"/>
  <c r="G3" i="3"/>
  <c r="E4" i="2"/>
  <c r="E3" i="2" s="1"/>
  <c r="E4" i="1" s="1"/>
  <c r="E3" i="1" s="1"/>
  <c r="E6" i="9"/>
  <c r="E4" i="9" s="1"/>
  <c r="H4" i="2"/>
  <c r="H3" i="2" s="1"/>
  <c r="H4" i="1" s="1"/>
  <c r="H3" i="1" s="1"/>
  <c r="H6" i="9"/>
  <c r="H4" i="9" s="1"/>
  <c r="F8" i="9"/>
  <c r="E8" i="9"/>
  <c r="G4" i="2"/>
  <c r="G3" i="2" s="1"/>
  <c r="G4" i="1" s="1"/>
  <c r="G6" i="9"/>
  <c r="G4" i="9" s="1"/>
  <c r="F4" i="2"/>
  <c r="F3" i="2" s="1"/>
  <c r="F4" i="1" s="1"/>
  <c r="F6" i="9"/>
  <c r="F4" i="9" s="1"/>
  <c r="B4" i="1"/>
  <c r="B3" i="1" s="1"/>
  <c r="B13" i="1"/>
  <c r="C14" i="1"/>
  <c r="B14" i="1"/>
  <c r="C13" i="1"/>
  <c r="E13" i="1"/>
  <c r="D13" i="1"/>
  <c r="D14" i="1"/>
  <c r="D4" i="1"/>
  <c r="D3" i="1" s="1"/>
  <c r="C4" i="1"/>
  <c r="C3" i="1" s="1"/>
  <c r="B40" i="9" l="1"/>
  <c r="B42" i="9"/>
  <c r="B44" i="9" s="1"/>
  <c r="H3" i="9"/>
  <c r="H16" i="9" s="1"/>
  <c r="G3" i="9"/>
  <c r="G16" i="9" s="1"/>
  <c r="F3" i="9"/>
  <c r="F16" i="9" s="1"/>
  <c r="E3" i="9"/>
  <c r="E16" i="9" s="1"/>
  <c r="G8" i="1"/>
  <c r="G7" i="1" s="1"/>
  <c r="G19" i="9"/>
  <c r="G18" i="9" s="1"/>
  <c r="G42" i="9" s="1"/>
  <c r="E8" i="1"/>
  <c r="E7" i="1" s="1"/>
  <c r="E19" i="9"/>
  <c r="E18" i="9" s="1"/>
  <c r="E42" i="9" s="1"/>
  <c r="H8" i="1"/>
  <c r="H7" i="1" s="1"/>
  <c r="H19" i="9"/>
  <c r="H18" i="9" s="1"/>
  <c r="H42" i="9" s="1"/>
  <c r="F8" i="1"/>
  <c r="F7" i="1" s="1"/>
  <c r="F19" i="9"/>
  <c r="F18" i="9" s="1"/>
  <c r="F42" i="9" s="1"/>
  <c r="B8" i="1"/>
  <c r="B7" i="1" s="1"/>
  <c r="C8" i="1"/>
  <c r="C12" i="1" s="1"/>
  <c r="C11" i="1" s="1"/>
  <c r="C19" i="9"/>
  <c r="C18" i="9" s="1"/>
  <c r="C42" i="9" s="1"/>
  <c r="C44" i="9" s="1"/>
  <c r="D8" i="1"/>
  <c r="D7" i="1" s="1"/>
  <c r="D19" i="9"/>
  <c r="D18" i="9" s="1"/>
  <c r="D42" i="9" s="1"/>
  <c r="D44" i="9" s="1"/>
  <c r="G3" i="1"/>
  <c r="F3" i="1"/>
  <c r="H44" i="9" l="1"/>
  <c r="G44" i="9"/>
  <c r="F44" i="9"/>
  <c r="E44" i="9"/>
  <c r="D12" i="1"/>
  <c r="D11" i="1" s="1"/>
  <c r="F12" i="1"/>
  <c r="F11" i="1" s="1"/>
  <c r="C7" i="1"/>
  <c r="E12" i="1"/>
  <c r="E11" i="1" s="1"/>
  <c r="H12" i="1"/>
  <c r="H11" i="1" s="1"/>
  <c r="G12" i="1"/>
  <c r="G11" i="1" s="1"/>
  <c r="B12" i="1"/>
  <c r="B11" i="1" s="1"/>
</calcChain>
</file>

<file path=xl/sharedStrings.xml><?xml version="1.0" encoding="utf-8"?>
<sst xmlns="http://schemas.openxmlformats.org/spreadsheetml/2006/main" count="386" uniqueCount="313">
  <si>
    <t>Bežné príjmy</t>
  </si>
  <si>
    <t>Daňové príjmy- dane z prijmov a majetku</t>
  </si>
  <si>
    <t>111003 Výnos dane z príjmov poukáz. Samospr.</t>
  </si>
  <si>
    <t>121001 Daň z nehnuteľnosti</t>
  </si>
  <si>
    <t xml:space="preserve">                - z pozemkov</t>
  </si>
  <si>
    <t xml:space="preserve">                - zo stavieb</t>
  </si>
  <si>
    <t>Daňové príjmy- dane za špecifické služby</t>
  </si>
  <si>
    <t>133001  Za psa</t>
  </si>
  <si>
    <t>133013  Za zber, prepravu a znešk.kom. odpady</t>
  </si>
  <si>
    <t>Nedaňové príjmy - príjmy z vlast. majetku</t>
  </si>
  <si>
    <t>212002  Z prenajatých pozemkov</t>
  </si>
  <si>
    <t>Administratívne a iné poplatky a platby</t>
  </si>
  <si>
    <t>Poplatky a platby z nepriem. a náhod. predaja a služieb</t>
  </si>
  <si>
    <t>292012 Príjmy z dobropisov</t>
  </si>
  <si>
    <t>292027 Iné príjmy</t>
  </si>
  <si>
    <t>292019 Príjmy z refundácie</t>
  </si>
  <si>
    <t>Úroky z vkladov</t>
  </si>
  <si>
    <t>240  Z účtov finanč. hospodárenia BU</t>
  </si>
  <si>
    <t>Tuzemské bežné grandy a transfery</t>
  </si>
  <si>
    <t>312001 Na stavebnú činnosť</t>
  </si>
  <si>
    <t>Príjmové finančné operácie</t>
  </si>
  <si>
    <t>Rozpočtové príjmy spolu:</t>
  </si>
  <si>
    <t>Bežné výdavky</t>
  </si>
  <si>
    <t>01.1.1.6. Výdavky verejnej správy - obce</t>
  </si>
  <si>
    <t xml:space="preserve">             610 Mzdy,platy,ostatné osob. vyrovnania</t>
  </si>
  <si>
    <t xml:space="preserve">             620 Poistné a príspevky do poisťovní</t>
  </si>
  <si>
    <t xml:space="preserve">             631 Cestovné</t>
  </si>
  <si>
    <t xml:space="preserve">             632 Energie, palivá, voda</t>
  </si>
  <si>
    <t xml:space="preserve">             633 Materiál</t>
  </si>
  <si>
    <t xml:space="preserve">             634003 Poistenie motor.vozidiel</t>
  </si>
  <si>
    <t xml:space="preserve">             634005 Karty, známky, poplatky</t>
  </si>
  <si>
    <t xml:space="preserve">             635 Rutinná a štandartná údržba</t>
  </si>
  <si>
    <t xml:space="preserve">             637 Služby</t>
  </si>
  <si>
    <t xml:space="preserve">         637  Poplatky, odvody</t>
  </si>
  <si>
    <t xml:space="preserve">            633 Všeobecný materiál</t>
  </si>
  <si>
    <t xml:space="preserve">            634 Dopravné + poistenie vozidla</t>
  </si>
  <si>
    <t xml:space="preserve">            635 Rutinná a štandartná údržba</t>
  </si>
  <si>
    <t xml:space="preserve">            637 Služby</t>
  </si>
  <si>
    <t xml:space="preserve">            632 Elektrická energia</t>
  </si>
  <si>
    <t xml:space="preserve">            633 Materiál</t>
  </si>
  <si>
    <t>05.1.0 Nakladanie s odpadmi</t>
  </si>
  <si>
    <t xml:space="preserve">            637 Zber,preprava a zneškod. odpadov</t>
  </si>
  <si>
    <t>04.5.1 Cestná doprava</t>
  </si>
  <si>
    <t>06.2.0. Rozvoj obce</t>
  </si>
  <si>
    <t>06.6.0  Bývanie a občianska vybavenosť</t>
  </si>
  <si>
    <t xml:space="preserve">            632 Energie, palivá, voda</t>
  </si>
  <si>
    <t>05.6.0  Transfer na Spol. stavebný úrad</t>
  </si>
  <si>
    <t>08.1.0  Rekreačné a športové služby</t>
  </si>
  <si>
    <t>08.2.0.9  Kultúra a kultúrne služby</t>
  </si>
  <si>
    <t>08.2.0.5  Knižnica</t>
  </si>
  <si>
    <t>08.3.0  Vysielacia a vydavateľ. služby</t>
  </si>
  <si>
    <t>08.4.0  Náboženske a cintorínske služby</t>
  </si>
  <si>
    <t>09.5.0  Vzdelávanie zamestnancov</t>
  </si>
  <si>
    <t>10.2.0.2.  Sociálne služby</t>
  </si>
  <si>
    <t>10.4.05. Náhrady  rodinné prídavky</t>
  </si>
  <si>
    <t>09.1.1.1. Predškolská výchova</t>
  </si>
  <si>
    <t>09.5.0.1. Školský klub detí</t>
  </si>
  <si>
    <t>09.6.0.1. Školské stravovanie</t>
  </si>
  <si>
    <t>Kapitálové výdavky</t>
  </si>
  <si>
    <t>Rozpočtové výdavky spolu:</t>
  </si>
  <si>
    <t>09.1.2.1. Základné vzdelanie ( originálne kompet.)</t>
  </si>
  <si>
    <t>222003 Pokuty a penále</t>
  </si>
  <si>
    <t>292017 Príjmy z vratiek</t>
  </si>
  <si>
    <t xml:space="preserve">Kapitálové príjmy </t>
  </si>
  <si>
    <t>292006 Z náhrad z poistného plnenia</t>
  </si>
  <si>
    <t>01.7.0. Poplatky a odvody za poskytnutie úverov</t>
  </si>
  <si>
    <t>BEŽNÝ ROZPOČET:</t>
  </si>
  <si>
    <t>KAPITÁLOVÝ ROZPOčET:</t>
  </si>
  <si>
    <t>FINANČNÉ OPERÁCIE:</t>
  </si>
  <si>
    <t xml:space="preserve">             642  DCOM</t>
  </si>
  <si>
    <t xml:space="preserve">09.1.2.1. Bežné výdavky na ZŠ </t>
  </si>
  <si>
    <t>09.1.2.1. Základné vzdelanie/ pren.kompet./</t>
  </si>
  <si>
    <t>10.1.2 Transfer občianskemu združeniu</t>
  </si>
  <si>
    <t xml:space="preserve">             637027 Odmeny na dohody</t>
  </si>
  <si>
    <t>10.7.0 Sociálna pomoc občanom</t>
  </si>
  <si>
    <t xml:space="preserve">            637 Všeobecné služby </t>
  </si>
  <si>
    <t>231 Príjem z predaja kapitálových aktív</t>
  </si>
  <si>
    <t xml:space="preserve">09.6.0.1  Bežné výdavky ŠJ </t>
  </si>
  <si>
    <t>819002 Ostatné výdavkové FO - vrátené zábezpeky</t>
  </si>
  <si>
    <t>09.6.0.1. Potraviny ŠJ</t>
  </si>
  <si>
    <t>Zverejnený: 19.11.2018</t>
  </si>
  <si>
    <t xml:space="preserve">                         Predložený na schválenie : 04.12.2018</t>
  </si>
  <si>
    <t>212004  Z prenajatých strojov, prístrojov a zariadení</t>
  </si>
  <si>
    <t>714004 Nákup vozidiel</t>
  </si>
  <si>
    <t>713004 nákup prevádzkových strojov a zariadení</t>
  </si>
  <si>
    <t>133012 Za užívanie verejného priestranstva</t>
  </si>
  <si>
    <t>717001 Realizácia verejného priestranstva - námestie</t>
  </si>
  <si>
    <t>717002 Rekonštrukcia a modernizácia budov ZŠ</t>
  </si>
  <si>
    <t>453 72f Prostriedky z predchádzaj.roku RO</t>
  </si>
  <si>
    <t>321 Dar od dcérskej spoločnosti</t>
  </si>
  <si>
    <t>717002 Rekonštrukcia autobusovej zastávky</t>
  </si>
  <si>
    <t xml:space="preserve">03.6.0.  Verejný poriadok a bezpečnosť </t>
  </si>
  <si>
    <t xml:space="preserve">             634001/2 Palivá,oleje,mazivá, údržba mot.vozidlá</t>
  </si>
  <si>
    <t>454001 Prostriedky na  rezerv. Fonde</t>
  </si>
  <si>
    <t>514002 Dlhodobé FP zo ŠR výpadok podiel.daní</t>
  </si>
  <si>
    <t xml:space="preserve">             633016 Reprezentačné</t>
  </si>
  <si>
    <t xml:space="preserve">             637026 Odmeny a príspevky poslancov OZ</t>
  </si>
  <si>
    <t xml:space="preserve">          637 012 Poplatky za poskyt. Úveru</t>
  </si>
  <si>
    <t xml:space="preserve">          651002  Úroky z úverov</t>
  </si>
  <si>
    <t>2025 N</t>
  </si>
  <si>
    <t>322 Kapitálové príjmy z Envirofondu - odpadové hospodárstvo</t>
  </si>
  <si>
    <t>322 kapitálové príjmy z MŠVVaS na telocvičňu</t>
  </si>
  <si>
    <t>322 Kapitálový príjem z EFRR na OÚ</t>
  </si>
  <si>
    <t>322 Kapitálový príjem z PPA na rekonštukciu domu smútku</t>
  </si>
  <si>
    <t xml:space="preserve">221002 Administratívne popl.-Správne </t>
  </si>
  <si>
    <t>01.6.0. Všeobecné verejné služby - SODaB, voľby</t>
  </si>
  <si>
    <t>717001 Realizácia vodozádržnej zdrže Rakovec</t>
  </si>
  <si>
    <t xml:space="preserve">             635009 Softvér</t>
  </si>
  <si>
    <t>Vysvetlivky:</t>
  </si>
  <si>
    <t>223001 Za predaj tovarov a služieb-(MR, xerox. cint.popl.,odpad. nádoby,opatr. služba)</t>
  </si>
  <si>
    <t>Rozpočet  - základné parametre</t>
  </si>
  <si>
    <t>Sledované obdobie</t>
  </si>
  <si>
    <t xml:space="preserve">Výdavkové finančné operácie </t>
  </si>
  <si>
    <t>Bežný rozpočet</t>
  </si>
  <si>
    <t>Kapitálový rozpočet</t>
  </si>
  <si>
    <t>Finančné operácie</t>
  </si>
  <si>
    <t>Výsledok hospodárenia</t>
  </si>
  <si>
    <t>01.1.2.  Finančná a rozpočtová oblasť</t>
  </si>
  <si>
    <t xml:space="preserve">            633 Prevádzkové stroje a zariadenia</t>
  </si>
  <si>
    <t xml:space="preserve">            635  Rutinná a štand. Údržba ciest a komun.</t>
  </si>
  <si>
    <t xml:space="preserve">            637 Všeobecné služby</t>
  </si>
  <si>
    <t xml:space="preserve">            634,635  Palivá a servis</t>
  </si>
  <si>
    <t xml:space="preserve">            610,620 Tarifné platy, odvody </t>
  </si>
  <si>
    <t xml:space="preserve">            642 Bežné transfery nezisk.org.- TJ činnosť</t>
  </si>
  <si>
    <t xml:space="preserve">            610 Mzdy,platy,ostatné osob. vyrovnania</t>
  </si>
  <si>
    <t xml:space="preserve">            620 Poistné a príspevky do poisťovní</t>
  </si>
  <si>
    <t xml:space="preserve">            637 Služby, súťaže</t>
  </si>
  <si>
    <t xml:space="preserve">            637027 Odmeny na dohody</t>
  </si>
  <si>
    <t xml:space="preserve">            633 Knihy, časopisy</t>
  </si>
  <si>
    <t xml:space="preserve">            635 Rutinná a štandartná údržba MR</t>
  </si>
  <si>
    <t xml:space="preserve">            632 Energie,  voda (cintorín a DS)</t>
  </si>
  <si>
    <t xml:space="preserve">            637 Vzdelávanie zamestnan.obce</t>
  </si>
  <si>
    <t xml:space="preserve">            610 - 620 Mzdy a odvody- posúdkový lekár</t>
  </si>
  <si>
    <t xml:space="preserve">            642 Bežný transfer občanovi obce</t>
  </si>
  <si>
    <t xml:space="preserve">821005 Splácanie bankového úveru </t>
  </si>
  <si>
    <t>821007 Splatenie návratnej finančnej výpomoci zo ŠR</t>
  </si>
  <si>
    <t>717002 Ústredné kúrenie budova Obecného úradu</t>
  </si>
  <si>
    <t>711       Nákup pozemku</t>
  </si>
  <si>
    <t>716      Prípravné a projektové dokumentácie na projekty</t>
  </si>
  <si>
    <t>453       Zostatok prostriedkov z predch. rokov</t>
  </si>
  <si>
    <t>212002 Príjem z pozemkov vecné bremeno</t>
  </si>
  <si>
    <t xml:space="preserve">             Na životné prostredie </t>
  </si>
  <si>
    <t xml:space="preserve">             Cestnú dopravu a pozem. Komunikácie</t>
  </si>
  <si>
    <t xml:space="preserve">             Na vojnové hroby</t>
  </si>
  <si>
    <t xml:space="preserve">             Hlásenie občanov REGOB</t>
  </si>
  <si>
    <t xml:space="preserve">             Transfer z UPSVaR</t>
  </si>
  <si>
    <t xml:space="preserve">             Transfer zo ŠR na  voľby</t>
  </si>
  <si>
    <t xml:space="preserve">             Pre deti v hmotnej núdzi, rodinné prídavky</t>
  </si>
  <si>
    <t xml:space="preserve">             Transfer zo ŠR na Edukačné publikácie</t>
  </si>
  <si>
    <t xml:space="preserve">             Transfer zo ŠR na odchodné</t>
  </si>
  <si>
    <t xml:space="preserve">             Transfer zo ŠR na podporu stravovania</t>
  </si>
  <si>
    <t xml:space="preserve">             Dotácia pre DHZ</t>
  </si>
  <si>
    <t xml:space="preserve">             Transfer zo ŠR na register adries</t>
  </si>
  <si>
    <t xml:space="preserve">             Vlastné príjmy ZŠ, MŠ, ŠKD, ŠJ</t>
  </si>
  <si>
    <t xml:space="preserve">            Transfer zo ŠR na odídencov Ukrajina </t>
  </si>
  <si>
    <t xml:space="preserve">            Transfer zo ŠR na sčítanie domov, bytov a obyvateľov</t>
  </si>
  <si>
    <t xml:space="preserve">            Transfer zo ŠR na COVID</t>
  </si>
  <si>
    <t>713004 Projekt odpadové hospodárstvo Envirofond</t>
  </si>
  <si>
    <t>717001 Realizácia nových stavieb prístrešok na náradie pri Ocu</t>
  </si>
  <si>
    <t xml:space="preserve">Skutočné plnenie </t>
  </si>
  <si>
    <t xml:space="preserve">Schválený rozpočet </t>
  </si>
  <si>
    <t xml:space="preserve">Rozpočet </t>
  </si>
  <si>
    <t>za rok 2022</t>
  </si>
  <si>
    <t>na rok 2025</t>
  </si>
  <si>
    <t>100 - daňové príjmy</t>
  </si>
  <si>
    <t>hlavná kategória</t>
  </si>
  <si>
    <t xml:space="preserve">    - 110 -Dane z príjmov a kapitálového majetku</t>
  </si>
  <si>
    <t>kategória</t>
  </si>
  <si>
    <t xml:space="preserve">    - 120 -Dane z majetku</t>
  </si>
  <si>
    <t xml:space="preserve">    - 130 -Dane za tovary a služby</t>
  </si>
  <si>
    <t>200 - nedaňové príjmy</t>
  </si>
  <si>
    <t>300 - granty a transfery</t>
  </si>
  <si>
    <t>200 - kapitálové príjmy</t>
  </si>
  <si>
    <t>400 - príjmy z transakcií s finančnými A a P</t>
  </si>
  <si>
    <t>500 - prijaté úvery, pôžičky</t>
  </si>
  <si>
    <t xml:space="preserve">Príjmy spolu </t>
  </si>
  <si>
    <t>600 -Bežné výdavky</t>
  </si>
  <si>
    <t xml:space="preserve">   - 610 - Mzdy, platy, služobné príjmy a ostatné osobné vyrovnania</t>
  </si>
  <si>
    <t xml:space="preserve">   - 620 - Poistné a príspevok do poisťovní</t>
  </si>
  <si>
    <t xml:space="preserve">   - 630 - Tovary a služby</t>
  </si>
  <si>
    <t xml:space="preserve">     - 631 - Cestovné náhrady</t>
  </si>
  <si>
    <t>položka</t>
  </si>
  <si>
    <t xml:space="preserve">          - 631 001  - Tuzemské</t>
  </si>
  <si>
    <t>podpoložka</t>
  </si>
  <si>
    <t xml:space="preserve">          - 631 002 -  Zahraničné</t>
  </si>
  <si>
    <t xml:space="preserve">     - 632 - Energie, voda a komunikácie</t>
  </si>
  <si>
    <t xml:space="preserve">     - 633 - Materiál</t>
  </si>
  <si>
    <t xml:space="preserve">          - 633 001  - Interiérové vybavenie</t>
  </si>
  <si>
    <t xml:space="preserve">          - 633 002  - Výpočtová technika</t>
  </si>
  <si>
    <t xml:space="preserve">          - 633 006  - Všeobecný materiál</t>
  </si>
  <si>
    <t xml:space="preserve">          - 633 011  - Potraviny</t>
  </si>
  <si>
    <t xml:space="preserve">     - 634 -Dopravné</t>
  </si>
  <si>
    <t xml:space="preserve">     - 635 - Rutinná a štandardná údržba</t>
  </si>
  <si>
    <t xml:space="preserve">     - 636 - Nájomné za nájom</t>
  </si>
  <si>
    <t xml:space="preserve">     - 637 - Služby</t>
  </si>
  <si>
    <t xml:space="preserve">   - 640 - Bežné transfery</t>
  </si>
  <si>
    <t xml:space="preserve">   - 650 - Splácanie úrokov a ostatné platby súvisiace s úverom..</t>
  </si>
  <si>
    <t>700 -Kapitálové výdavky</t>
  </si>
  <si>
    <t>800 -Finančné výdavky</t>
  </si>
  <si>
    <t xml:space="preserve">Výdavky spolu </t>
  </si>
  <si>
    <t>Hospodárenie obce</t>
  </si>
  <si>
    <t>Očakávaná skutočnosť</t>
  </si>
  <si>
    <t xml:space="preserve">                    Verejný poriadok a bezpečnosť</t>
  </si>
  <si>
    <t xml:space="preserve">                   Spoločný stavebný úrad</t>
  </si>
  <si>
    <t xml:space="preserve">                     Potraviny ŠJ</t>
  </si>
  <si>
    <t xml:space="preserve">                  Socialna pomoc občanom</t>
  </si>
  <si>
    <t xml:space="preserve">                 Náhrady rodinné prídavky</t>
  </si>
  <si>
    <t xml:space="preserve">                   Transfer občianskemu združeniu</t>
  </si>
  <si>
    <t xml:space="preserve">                    Bežné výdavky ŠJ</t>
  </si>
  <si>
    <t xml:space="preserve">                   Školské stravovanie</t>
  </si>
  <si>
    <t xml:space="preserve">                    Školský klub detí</t>
  </si>
  <si>
    <t xml:space="preserve">                    Bežné výdavky na ZŠ</t>
  </si>
  <si>
    <t xml:space="preserve">                    Základné vzdelanie/ pren.kompetencie</t>
  </si>
  <si>
    <t xml:space="preserve">                     Základné vzdelanie ( org. Kompetencie)</t>
  </si>
  <si>
    <t xml:space="preserve">                      Predškolská výchova</t>
  </si>
  <si>
    <t>03.2.0.  Ochrana pred požiarmi</t>
  </si>
  <si>
    <t>06.4.0  Verejné osvetlenie</t>
  </si>
  <si>
    <t xml:space="preserve">         Bežné príjmy</t>
  </si>
  <si>
    <t xml:space="preserve">         Kapitálové príjmy</t>
  </si>
  <si>
    <t xml:space="preserve">         Finančné príjmy</t>
  </si>
  <si>
    <t xml:space="preserve">       Bežné výdavky</t>
  </si>
  <si>
    <t xml:space="preserve">       Kapitálové výdavky</t>
  </si>
  <si>
    <t xml:space="preserve">       Finančné výdavky</t>
  </si>
  <si>
    <t>2026 N</t>
  </si>
  <si>
    <t>2022 S</t>
  </si>
  <si>
    <t xml:space="preserve">            Tranfer zo ŠR na haváriu telocvične</t>
  </si>
  <si>
    <t xml:space="preserve">            Tuzemský transfer zo ŠR na odmeny zamestnancov obce</t>
  </si>
  <si>
    <t xml:space="preserve">             637031 Pokuty a penále</t>
  </si>
  <si>
    <t xml:space="preserve">             637037 Vratky</t>
  </si>
  <si>
    <t>717002 Rekonštrukcia domu smútku</t>
  </si>
  <si>
    <t>za rok 2023</t>
  </si>
  <si>
    <t>na rok 2026</t>
  </si>
  <si>
    <t xml:space="preserve">            Dotácia z TSK na kultúrnu akciu</t>
  </si>
  <si>
    <t xml:space="preserve">            Transfer zo ŠR na lyžiarsky kurz</t>
  </si>
  <si>
    <t xml:space="preserve">            Dotácia zo ŠR - Environmentálneho fondu</t>
  </si>
  <si>
    <t>717002 Nadokrytie prístrešku pri KD + vstupné schody</t>
  </si>
  <si>
    <t>322 Kapitálové príjmy z MD SR bytovka</t>
  </si>
  <si>
    <t xml:space="preserve">            Dotácia zo ŠR na inflačnú pomoc</t>
  </si>
  <si>
    <t>513002 Bankové úvery dlhodobé</t>
  </si>
  <si>
    <t>212003 Z prenajatých budov, priestorov, objektov - nájomné + služby byty s.č. 449</t>
  </si>
  <si>
    <t>717 Kúpa  bytovky s.č. 449 z VZ</t>
  </si>
  <si>
    <t xml:space="preserve">            Dotácia zo ŠR na spracovanie UPO</t>
  </si>
  <si>
    <t xml:space="preserve">             637 Služby spracovanie UPO</t>
  </si>
  <si>
    <t xml:space="preserve">            632 Energie, palivá, voda bytovka s.č. 90</t>
  </si>
  <si>
    <t xml:space="preserve">            632 Energie, palivá, voda bytovka s.č. 449</t>
  </si>
  <si>
    <t xml:space="preserve">            632 Prevádzka </t>
  </si>
  <si>
    <t>717002 Rekonštrukcia miestneho rozhlasu</t>
  </si>
  <si>
    <t>713 Nákup interiérového vybavenia KD</t>
  </si>
  <si>
    <t>717 Rozšírenie a modernizácia VO</t>
  </si>
  <si>
    <t xml:space="preserve">            642 Transfer na príspevok pri narodení dieťaťa</t>
  </si>
  <si>
    <t>2022S</t>
  </si>
  <si>
    <t xml:space="preserve">                        Za správnosť zodpovedá starostka obce:</t>
  </si>
  <si>
    <t xml:space="preserve">                        Ing. Zuzana Vániová</t>
  </si>
  <si>
    <t xml:space="preserve">456      Finančné zábezpeky </t>
  </si>
  <si>
    <t>2023 S</t>
  </si>
  <si>
    <t xml:space="preserve">             Poplatky a platby za stravné ŠJ</t>
  </si>
  <si>
    <t xml:space="preserve">            Na pandemickú situáciu</t>
  </si>
  <si>
    <t xml:space="preserve">            Z MF účelová dotácia na opravu schodov KD</t>
  </si>
  <si>
    <t xml:space="preserve">            Transfer na refundáciu mzdy z UPSVaR</t>
  </si>
  <si>
    <t xml:space="preserve">            Riešenie migračných výziev Ukrajina</t>
  </si>
  <si>
    <t xml:space="preserve">            Nivam - refundácia mzdy asistent učiteľa</t>
  </si>
  <si>
    <t xml:space="preserve">            Transfer zo ŠR, EU-ERDF - refundácia externý manažment</t>
  </si>
  <si>
    <t>2024 R</t>
  </si>
  <si>
    <t>2024 OS</t>
  </si>
  <si>
    <t>2027 N</t>
  </si>
  <si>
    <t>322 Kapitálový príjem zo ŠR na prístrešok KD</t>
  </si>
  <si>
    <t xml:space="preserve">            633 Všeobecný materiál na údržbu MK</t>
  </si>
  <si>
    <t xml:space="preserve">            637031 Pokuty a penále</t>
  </si>
  <si>
    <t>za rok 2024</t>
  </si>
  <si>
    <t>na rok 2027</t>
  </si>
  <si>
    <t>2023S</t>
  </si>
  <si>
    <t xml:space="preserve">2022 S – znamená skutočné čerpanie za rok 2022,  </t>
  </si>
  <si>
    <t xml:space="preserve">2023  S – skutočné čerpanie za rok 2023, 2024 R – schválený rozpočet pre rok 2024, </t>
  </si>
  <si>
    <t xml:space="preserve">2024 OS – znamená očakávanú skutočnosť čerpania rozpočtu za rok 2024, </t>
  </si>
  <si>
    <t xml:space="preserve">a roky 2025 N, 2026 N, 2027 N – znamenajú návrh rozpočtu na uvedené roky. </t>
  </si>
  <si>
    <t>REKAPITULÁCIA    NÁVRHU ROZPOČTU  NA ROK  2025:</t>
  </si>
  <si>
    <t xml:space="preserve">Rozpočet na roky 2025-2027  bol zostavený a predložený na schválenie Obecným zastupiteľstvom bez programovej štruktúry. </t>
  </si>
  <si>
    <t xml:space="preserve">V Dolnej Porube, 22.11.2024 </t>
  </si>
  <si>
    <t>Vypracovali : Ing. Eva Vidišová</t>
  </si>
  <si>
    <t>Kontroloval: Anna Ďurovcová - hlavný kontrolór</t>
  </si>
  <si>
    <t>223003 Za stravné</t>
  </si>
  <si>
    <t xml:space="preserve">            Transfer zo ŠR na odmeny zamestnancov ZŠ</t>
  </si>
  <si>
    <t xml:space="preserve">            Transfer zo ŠR na školský podporný tím</t>
  </si>
  <si>
    <t xml:space="preserve">            Dotácia zo ŠR na krytie výdavkov súv. s výpadkom dane z príjmov FO </t>
  </si>
  <si>
    <t xml:space="preserve">          651003  Úroky z úveru ŠFRB Bytovka 449</t>
  </si>
  <si>
    <t>02.2.0.   Civilná ochrana</t>
  </si>
  <si>
    <t xml:space="preserve">             633 Všeobecný materiál</t>
  </si>
  <si>
    <t xml:space="preserve">            SODaB, voľby</t>
  </si>
  <si>
    <t xml:space="preserve">            642006 Bežné transfery a členské príspevky</t>
  </si>
  <si>
    <t xml:space="preserve">            642007 Cirkvi, náboženskej spoločnosti</t>
  </si>
  <si>
    <t>717002 Rekonštrukcia a modern. MK Doričkoví</t>
  </si>
  <si>
    <t>712001 Budovy, objekty Bytovka 449 z Dotácie MD SR</t>
  </si>
  <si>
    <t>712001 Budovy, objekty Bytovka 449 úver zo ŠFRB</t>
  </si>
  <si>
    <t>514002 Dlhodobé úver zo ŠFRB Bytovka 449</t>
  </si>
  <si>
    <t>212003  Z prenajatých budov - KD,  bytovka s.č.90</t>
  </si>
  <si>
    <t xml:space="preserve">            Transfer zo ŠR na energie pre ZŠ</t>
  </si>
  <si>
    <t xml:space="preserve">            Transfer zo ŠR na pedag. zamestnancov</t>
  </si>
  <si>
    <t xml:space="preserve">             632003 Poštové a kuriérske služby</t>
  </si>
  <si>
    <t xml:space="preserve">            Decentralizovaná dotácia štátu na školstvo MŠ</t>
  </si>
  <si>
    <t xml:space="preserve">            Decentralizovaná dotácia štátu na školstvo ZŠ</t>
  </si>
  <si>
    <t>322 Kapitálový príjem z PPA na rekonštrukciu Kabín TJ</t>
  </si>
  <si>
    <t xml:space="preserve">            635 Opravy a údržba</t>
  </si>
  <si>
    <t>09.1.1.1. Bežné výdavky MŠ</t>
  </si>
  <si>
    <t xml:space="preserve">                     Bežné výdavky MŠ</t>
  </si>
  <si>
    <t xml:space="preserve">            637 Sociálne služby - posúdkový lekár</t>
  </si>
  <si>
    <t>717002 Rekonštrukcia Kabín TJ</t>
  </si>
  <si>
    <t>Dolná Poruba 25.11.2024</t>
  </si>
  <si>
    <t xml:space="preserve">            636 Nájomné </t>
  </si>
  <si>
    <t>322 Kapitálové príjmy z Envirofondu - zateplenie verejných budov</t>
  </si>
  <si>
    <t>717002 Rekonštrukcia a modern. Kultúrneho domu</t>
  </si>
  <si>
    <t>PRÍJMY:   882 853                 VÝDAVKY:   880 765                PREBYTOK:  + 2 088</t>
  </si>
  <si>
    <t>PRÍJMY:  18 910                    VÝDAVKY:  18 410                   PREBYTOK:  +500</t>
  </si>
  <si>
    <t>PRíJMY:   15 000                   VÝDAVKY:  17 588                          ROZDIEĽ:  - 2 588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</si>
</sst>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\ &quot;€&quot;"/>
    <numFmt numFmtId="166" formatCode="#,##0_ ;[Red]\-#,##0\ "/>
  </numFmts>
  <fonts count="39" x14ac:knownFonts="1"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1"/>
      <color indexed="17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63"/>
      <name val="Arial Narrow"/>
      <family val="2"/>
      <charset val="238"/>
    </font>
    <font>
      <b/>
      <sz val="13"/>
      <color indexed="63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sz val="11"/>
      <color indexed="60"/>
      <name val="Arial Narrow"/>
      <family val="2"/>
      <charset val="238"/>
    </font>
    <font>
      <sz val="11"/>
      <color indexed="5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sz val="11"/>
      <color indexed="20"/>
      <name val="Arial Narrow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i/>
      <sz val="11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3"/>
        <bgColor indexed="55"/>
      </patternFill>
    </fill>
    <fill>
      <patternFill patternType="solid">
        <fgColor indexed="57"/>
        <bgColor indexed="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auto="1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double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hair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8"/>
      </left>
      <right/>
      <top/>
      <bottom style="double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double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8"/>
      </left>
      <right/>
      <top style="double">
        <color auto="1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double">
        <color auto="1"/>
      </bottom>
      <diagonal/>
    </border>
    <border>
      <left/>
      <right style="thick">
        <color indexed="8"/>
      </right>
      <top style="double">
        <color auto="1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ck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hair">
        <color indexed="8"/>
      </left>
      <right style="thick">
        <color indexed="8"/>
      </right>
      <top/>
      <bottom style="medium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7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20" fillId="4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3" fillId="5" borderId="8" applyNumberFormat="0" applyAlignment="0" applyProtection="0"/>
    <xf numFmtId="0" fontId="7" fillId="5" borderId="9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</cellStyleXfs>
  <cellXfs count="408">
    <xf numFmtId="0" fontId="0" fillId="0" borderId="0" xfId="0"/>
    <xf numFmtId="0" fontId="0" fillId="0" borderId="10" xfId="0" applyBorder="1"/>
    <xf numFmtId="0" fontId="18" fillId="0" borderId="0" xfId="0" applyFont="1"/>
    <xf numFmtId="0" fontId="17" fillId="0" borderId="0" xfId="0" applyFont="1"/>
    <xf numFmtId="0" fontId="16" fillId="0" borderId="0" xfId="0" applyFont="1"/>
    <xf numFmtId="0" fontId="19" fillId="0" borderId="0" xfId="0" applyFont="1"/>
    <xf numFmtId="3" fontId="16" fillId="0" borderId="0" xfId="0" applyNumberFormat="1" applyFont="1"/>
    <xf numFmtId="3" fontId="16" fillId="16" borderId="16" xfId="0" applyNumberFormat="1" applyFont="1" applyFill="1" applyBorder="1"/>
    <xf numFmtId="3" fontId="16" fillId="16" borderId="18" xfId="0" applyNumberFormat="1" applyFont="1" applyFill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16" fillId="0" borderId="29" xfId="0" applyFont="1" applyBorder="1" applyAlignment="1">
      <alignment horizontal="center"/>
    </xf>
    <xf numFmtId="165" fontId="16" fillId="17" borderId="23" xfId="0" applyNumberFormat="1" applyFont="1" applyFill="1" applyBorder="1" applyAlignment="1">
      <alignment horizontal="center"/>
    </xf>
    <xf numFmtId="165" fontId="16" fillId="17" borderId="35" xfId="0" applyNumberFormat="1" applyFont="1" applyFill="1" applyBorder="1" applyAlignment="1">
      <alignment horizontal="center"/>
    </xf>
    <xf numFmtId="0" fontId="0" fillId="0" borderId="39" xfId="0" applyBorder="1"/>
    <xf numFmtId="0" fontId="0" fillId="0" borderId="26" xfId="0" applyBorder="1"/>
    <xf numFmtId="166" fontId="0" fillId="0" borderId="12" xfId="0" applyNumberFormat="1" applyBorder="1"/>
    <xf numFmtId="166" fontId="0" fillId="0" borderId="36" xfId="0" applyNumberFormat="1" applyBorder="1"/>
    <xf numFmtId="166" fontId="0" fillId="0" borderId="37" xfId="0" applyNumberFormat="1" applyBorder="1"/>
    <xf numFmtId="166" fontId="0" fillId="0" borderId="38" xfId="0" applyNumberFormat="1" applyBorder="1"/>
    <xf numFmtId="166" fontId="16" fillId="16" borderId="18" xfId="0" applyNumberFormat="1" applyFont="1" applyFill="1" applyBorder="1"/>
    <xf numFmtId="166" fontId="0" fillId="0" borderId="11" xfId="0" applyNumberFormat="1" applyBorder="1"/>
    <xf numFmtId="166" fontId="0" fillId="0" borderId="15" xfId="0" applyNumberFormat="1" applyBorder="1"/>
    <xf numFmtId="166" fontId="0" fillId="0" borderId="30" xfId="0" applyNumberFormat="1" applyBorder="1"/>
    <xf numFmtId="166" fontId="0" fillId="0" borderId="40" xfId="0" applyNumberFormat="1" applyBorder="1"/>
    <xf numFmtId="166" fontId="0" fillId="0" borderId="41" xfId="0" applyNumberFormat="1" applyBorder="1"/>
    <xf numFmtId="166" fontId="0" fillId="0" borderId="42" xfId="0" applyNumberFormat="1" applyBorder="1"/>
    <xf numFmtId="166" fontId="16" fillId="18" borderId="16" xfId="0" applyNumberFormat="1" applyFont="1" applyFill="1" applyBorder="1"/>
    <xf numFmtId="166" fontId="16" fillId="18" borderId="17" xfId="0" applyNumberFormat="1" applyFont="1" applyFill="1" applyBorder="1"/>
    <xf numFmtId="166" fontId="16" fillId="18" borderId="18" xfId="0" applyNumberFormat="1" applyFont="1" applyFill="1" applyBorder="1"/>
    <xf numFmtId="166" fontId="16" fillId="18" borderId="19" xfId="0" applyNumberFormat="1" applyFont="1" applyFill="1" applyBorder="1"/>
    <xf numFmtId="166" fontId="16" fillId="18" borderId="43" xfId="0" applyNumberFormat="1" applyFont="1" applyFill="1" applyBorder="1"/>
    <xf numFmtId="166" fontId="16" fillId="18" borderId="44" xfId="0" applyNumberFormat="1" applyFont="1" applyFill="1" applyBorder="1"/>
    <xf numFmtId="166" fontId="16" fillId="18" borderId="45" xfId="0" applyNumberFormat="1" applyFont="1" applyFill="1" applyBorder="1"/>
    <xf numFmtId="166" fontId="0" fillId="0" borderId="46" xfId="0" applyNumberFormat="1" applyBorder="1"/>
    <xf numFmtId="0" fontId="16" fillId="18" borderId="47" xfId="0" applyFont="1" applyFill="1" applyBorder="1"/>
    <xf numFmtId="166" fontId="0" fillId="0" borderId="52" xfId="0" applyNumberFormat="1" applyBorder="1"/>
    <xf numFmtId="166" fontId="0" fillId="0" borderId="53" xfId="0" applyNumberFormat="1" applyBorder="1"/>
    <xf numFmtId="3" fontId="22" fillId="16" borderId="54" xfId="0" applyNumberFormat="1" applyFont="1" applyFill="1" applyBorder="1"/>
    <xf numFmtId="3" fontId="22" fillId="16" borderId="51" xfId="0" applyNumberFormat="1" applyFont="1" applyFill="1" applyBorder="1"/>
    <xf numFmtId="3" fontId="0" fillId="0" borderId="12" xfId="0" applyNumberFormat="1" applyBorder="1"/>
    <xf numFmtId="0" fontId="0" fillId="0" borderId="12" xfId="0" applyBorder="1"/>
    <xf numFmtId="0" fontId="16" fillId="0" borderId="56" xfId="0" applyFont="1" applyBorder="1" applyAlignment="1">
      <alignment horizontal="center"/>
    </xf>
    <xf numFmtId="166" fontId="0" fillId="0" borderId="57" xfId="0" applyNumberFormat="1" applyBorder="1"/>
    <xf numFmtId="166" fontId="0" fillId="0" borderId="58" xfId="0" applyNumberFormat="1" applyBorder="1"/>
    <xf numFmtId="166" fontId="0" fillId="0" borderId="20" xfId="0" applyNumberFormat="1" applyBorder="1"/>
    <xf numFmtId="166" fontId="0" fillId="0" borderId="22" xfId="0" applyNumberFormat="1" applyBorder="1"/>
    <xf numFmtId="166" fontId="0" fillId="0" borderId="59" xfId="0" applyNumberFormat="1" applyBorder="1"/>
    <xf numFmtId="166" fontId="0" fillId="0" borderId="60" xfId="0" applyNumberFormat="1" applyBorder="1"/>
    <xf numFmtId="166" fontId="16" fillId="0" borderId="15" xfId="0" applyNumberFormat="1" applyFont="1" applyBorder="1"/>
    <xf numFmtId="166" fontId="0" fillId="0" borderId="61" xfId="0" applyNumberFormat="1" applyBorder="1"/>
    <xf numFmtId="166" fontId="0" fillId="0" borderId="62" xfId="0" applyNumberFormat="1" applyBorder="1"/>
    <xf numFmtId="166" fontId="0" fillId="0" borderId="63" xfId="0" applyNumberFormat="1" applyBorder="1"/>
    <xf numFmtId="166" fontId="0" fillId="0" borderId="64" xfId="0" applyNumberFormat="1" applyBorder="1"/>
    <xf numFmtId="166" fontId="0" fillId="0" borderId="65" xfId="0" applyNumberFormat="1" applyBorder="1"/>
    <xf numFmtId="166" fontId="0" fillId="0" borderId="66" xfId="0" applyNumberFormat="1" applyBorder="1"/>
    <xf numFmtId="166" fontId="0" fillId="0" borderId="67" xfId="0" applyNumberFormat="1" applyBorder="1"/>
    <xf numFmtId="3" fontId="0" fillId="0" borderId="11" xfId="0" applyNumberFormat="1" applyBorder="1"/>
    <xf numFmtId="0" fontId="21" fillId="0" borderId="11" xfId="0" applyFont="1" applyBorder="1"/>
    <xf numFmtId="3" fontId="0" fillId="0" borderId="20" xfId="0" applyNumberFormat="1" applyBorder="1"/>
    <xf numFmtId="3" fontId="21" fillId="0" borderId="20" xfId="0" applyNumberFormat="1" applyFont="1" applyBorder="1"/>
    <xf numFmtId="166" fontId="0" fillId="0" borderId="68" xfId="0" applyNumberFormat="1" applyBorder="1"/>
    <xf numFmtId="166" fontId="0" fillId="0" borderId="69" xfId="0" applyNumberFormat="1" applyBorder="1"/>
    <xf numFmtId="166" fontId="0" fillId="0" borderId="70" xfId="0" applyNumberFormat="1" applyBorder="1"/>
    <xf numFmtId="166" fontId="0" fillId="0" borderId="71" xfId="0" applyNumberFormat="1" applyBorder="1"/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166" fontId="0" fillId="0" borderId="68" xfId="0" applyNumberFormat="1" applyBorder="1" applyAlignment="1">
      <alignment horizontal="right"/>
    </xf>
    <xf numFmtId="166" fontId="0" fillId="0" borderId="75" xfId="0" applyNumberFormat="1" applyBorder="1" applyAlignment="1">
      <alignment horizontal="right"/>
    </xf>
    <xf numFmtId="166" fontId="0" fillId="0" borderId="76" xfId="0" applyNumberFormat="1" applyBorder="1" applyAlignment="1">
      <alignment horizontal="right"/>
    </xf>
    <xf numFmtId="166" fontId="0" fillId="0" borderId="31" xfId="0" applyNumberFormat="1" applyBorder="1"/>
    <xf numFmtId="166" fontId="0" fillId="0" borderId="32" xfId="0" applyNumberFormat="1" applyBorder="1"/>
    <xf numFmtId="166" fontId="0" fillId="0" borderId="40" xfId="0" applyNumberFormat="1" applyBorder="1" applyAlignment="1">
      <alignment horizontal="right"/>
    </xf>
    <xf numFmtId="166" fontId="0" fillId="0" borderId="55" xfId="0" applyNumberFormat="1" applyBorder="1" applyAlignment="1">
      <alignment horizontal="right"/>
    </xf>
    <xf numFmtId="166" fontId="0" fillId="0" borderId="77" xfId="0" applyNumberFormat="1" applyBorder="1" applyAlignment="1">
      <alignment horizontal="right"/>
    </xf>
    <xf numFmtId="0" fontId="0" fillId="0" borderId="78" xfId="0" applyBorder="1" applyAlignment="1">
      <alignment horizontal="left"/>
    </xf>
    <xf numFmtId="0" fontId="0" fillId="0" borderId="72" xfId="0" applyBorder="1"/>
    <xf numFmtId="0" fontId="16" fillId="18" borderId="79" xfId="0" applyFont="1" applyFill="1" applyBorder="1"/>
    <xf numFmtId="0" fontId="0" fillId="0" borderId="14" xfId="0" applyBorder="1"/>
    <xf numFmtId="0" fontId="0" fillId="0" borderId="80" xfId="0" applyBorder="1"/>
    <xf numFmtId="0" fontId="0" fillId="0" borderId="80" xfId="0" applyBorder="1" applyAlignment="1">
      <alignment horizontal="left"/>
    </xf>
    <xf numFmtId="0" fontId="0" fillId="0" borderId="14" xfId="0" applyBorder="1" applyAlignment="1">
      <alignment horizontal="left" indent="1"/>
    </xf>
    <xf numFmtId="0" fontId="16" fillId="18" borderId="47" xfId="0" applyFont="1" applyFill="1" applyBorder="1" applyAlignment="1">
      <alignment horizontal="left"/>
    </xf>
    <xf numFmtId="0" fontId="0" fillId="0" borderId="81" xfId="0" applyBorder="1"/>
    <xf numFmtId="164" fontId="16" fillId="18" borderId="47" xfId="0" applyNumberFormat="1" applyFont="1" applyFill="1" applyBorder="1"/>
    <xf numFmtId="164" fontId="0" fillId="0" borderId="14" xfId="0" applyNumberFormat="1" applyBorder="1"/>
    <xf numFmtId="0" fontId="16" fillId="18" borderId="82" xfId="0" applyFont="1" applyFill="1" applyBorder="1"/>
    <xf numFmtId="14" fontId="16" fillId="18" borderId="47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3" xfId="0" applyBorder="1"/>
    <xf numFmtId="164" fontId="16" fillId="18" borderId="84" xfId="0" applyNumberFormat="1" applyFont="1" applyFill="1" applyBorder="1"/>
    <xf numFmtId="0" fontId="16" fillId="0" borderId="89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166" fontId="0" fillId="0" borderId="90" xfId="0" applyNumberFormat="1" applyBorder="1"/>
    <xf numFmtId="166" fontId="0" fillId="0" borderId="91" xfId="0" applyNumberFormat="1" applyBorder="1"/>
    <xf numFmtId="166" fontId="0" fillId="0" borderId="28" xfId="0" applyNumberFormat="1" applyBorder="1"/>
    <xf numFmtId="166" fontId="0" fillId="0" borderId="72" xfId="0" applyNumberFormat="1" applyBorder="1"/>
    <xf numFmtId="166" fontId="0" fillId="0" borderId="73" xfId="0" applyNumberFormat="1" applyBorder="1"/>
    <xf numFmtId="0" fontId="16" fillId="0" borderId="95" xfId="0" applyFont="1" applyBorder="1" applyAlignment="1">
      <alignment horizontal="center"/>
    </xf>
    <xf numFmtId="0" fontId="16" fillId="0" borderId="96" xfId="0" applyFont="1" applyBorder="1" applyAlignment="1">
      <alignment horizontal="center"/>
    </xf>
    <xf numFmtId="165" fontId="16" fillId="17" borderId="97" xfId="0" applyNumberFormat="1" applyFont="1" applyFill="1" applyBorder="1" applyAlignment="1">
      <alignment horizontal="center"/>
    </xf>
    <xf numFmtId="165" fontId="16" fillId="17" borderId="98" xfId="0" applyNumberFormat="1" applyFont="1" applyFill="1" applyBorder="1" applyAlignment="1">
      <alignment horizontal="center"/>
    </xf>
    <xf numFmtId="166" fontId="0" fillId="0" borderId="100" xfId="0" applyNumberFormat="1" applyBorder="1"/>
    <xf numFmtId="166" fontId="0" fillId="0" borderId="101" xfId="0" applyNumberFormat="1" applyBorder="1"/>
    <xf numFmtId="166" fontId="0" fillId="0" borderId="102" xfId="0" applyNumberFormat="1" applyBorder="1"/>
    <xf numFmtId="0" fontId="0" fillId="0" borderId="78" xfId="0" applyBorder="1"/>
    <xf numFmtId="0" fontId="0" fillId="0" borderId="103" xfId="0" applyBorder="1"/>
    <xf numFmtId="0" fontId="16" fillId="0" borderId="104" xfId="0" applyFont="1" applyBorder="1" applyAlignment="1">
      <alignment horizontal="center"/>
    </xf>
    <xf numFmtId="165" fontId="16" fillId="17" borderId="105" xfId="0" applyNumberFormat="1" applyFont="1" applyFill="1" applyBorder="1" applyAlignment="1">
      <alignment horizontal="center"/>
    </xf>
    <xf numFmtId="166" fontId="16" fillId="0" borderId="106" xfId="0" applyNumberFormat="1" applyFont="1" applyBorder="1"/>
    <xf numFmtId="166" fontId="0" fillId="0" borderId="77" xfId="0" applyNumberFormat="1" applyBorder="1"/>
    <xf numFmtId="166" fontId="0" fillId="0" borderId="107" xfId="0" applyNumberFormat="1" applyBorder="1"/>
    <xf numFmtId="165" fontId="16" fillId="17" borderId="63" xfId="0" applyNumberFormat="1" applyFont="1" applyFill="1" applyBorder="1" applyAlignment="1">
      <alignment horizontal="center"/>
    </xf>
    <xf numFmtId="166" fontId="0" fillId="0" borderId="108" xfId="0" applyNumberFormat="1" applyBorder="1"/>
    <xf numFmtId="166" fontId="0" fillId="0" borderId="109" xfId="0" applyNumberFormat="1" applyBorder="1"/>
    <xf numFmtId="0" fontId="16" fillId="16" borderId="79" xfId="0" applyFont="1" applyFill="1" applyBorder="1"/>
    <xf numFmtId="0" fontId="21" fillId="0" borderId="80" xfId="0" applyFont="1" applyBorder="1"/>
    <xf numFmtId="0" fontId="21" fillId="0" borderId="14" xfId="0" applyFont="1" applyBorder="1"/>
    <xf numFmtId="0" fontId="16" fillId="16" borderId="47" xfId="0" applyFont="1" applyFill="1" applyBorder="1"/>
    <xf numFmtId="0" fontId="0" fillId="0" borderId="110" xfId="0" applyBorder="1"/>
    <xf numFmtId="0" fontId="16" fillId="0" borderId="111" xfId="0" applyFont="1" applyBorder="1" applyAlignment="1">
      <alignment horizontal="center"/>
    </xf>
    <xf numFmtId="165" fontId="16" fillId="17" borderId="112" xfId="0" applyNumberFormat="1" applyFont="1" applyFill="1" applyBorder="1" applyAlignment="1">
      <alignment horizontal="center"/>
    </xf>
    <xf numFmtId="3" fontId="16" fillId="16" borderId="113" xfId="0" applyNumberFormat="1" applyFont="1" applyFill="1" applyBorder="1"/>
    <xf numFmtId="3" fontId="0" fillId="0" borderId="114" xfId="0" applyNumberFormat="1" applyBorder="1"/>
    <xf numFmtId="3" fontId="0" fillId="0" borderId="111" xfId="0" applyNumberFormat="1" applyBorder="1"/>
    <xf numFmtId="0" fontId="0" fillId="0" borderId="114" xfId="0" applyBorder="1"/>
    <xf numFmtId="3" fontId="16" fillId="16" borderId="49" xfId="0" applyNumberFormat="1" applyFont="1" applyFill="1" applyBorder="1"/>
    <xf numFmtId="166" fontId="0" fillId="0" borderId="114" xfId="0" applyNumberFormat="1" applyBorder="1"/>
    <xf numFmtId="166" fontId="0" fillId="0" borderId="111" xfId="0" applyNumberFormat="1" applyBorder="1"/>
    <xf numFmtId="166" fontId="16" fillId="16" borderId="49" xfId="0" applyNumberFormat="1" applyFont="1" applyFill="1" applyBorder="1"/>
    <xf numFmtId="166" fontId="0" fillId="0" borderId="115" xfId="0" applyNumberFormat="1" applyBorder="1"/>
    <xf numFmtId="0" fontId="22" fillId="16" borderId="116" xfId="0" applyFont="1" applyFill="1" applyBorder="1"/>
    <xf numFmtId="0" fontId="0" fillId="0" borderId="117" xfId="0" applyBorder="1"/>
    <xf numFmtId="0" fontId="0" fillId="0" borderId="118" xfId="0" applyBorder="1"/>
    <xf numFmtId="0" fontId="16" fillId="0" borderId="99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100" xfId="0" applyFont="1" applyBorder="1" applyAlignment="1">
      <alignment horizontal="center"/>
    </xf>
    <xf numFmtId="3" fontId="22" fillId="16" borderId="122" xfId="0" applyNumberFormat="1" applyFont="1" applyFill="1" applyBorder="1"/>
    <xf numFmtId="166" fontId="0" fillId="0" borderId="123" xfId="0" applyNumberFormat="1" applyBorder="1"/>
    <xf numFmtId="166" fontId="0" fillId="0" borderId="124" xfId="0" applyNumberFormat="1" applyBorder="1"/>
    <xf numFmtId="166" fontId="16" fillId="0" borderId="129" xfId="0" applyNumberFormat="1" applyFont="1" applyBorder="1"/>
    <xf numFmtId="166" fontId="0" fillId="0" borderId="130" xfId="0" applyNumberFormat="1" applyBorder="1"/>
    <xf numFmtId="3" fontId="22" fillId="16" borderId="122" xfId="0" applyNumberFormat="1" applyFont="1" applyFill="1" applyBorder="1" applyAlignment="1">
      <alignment horizontal="right"/>
    </xf>
    <xf numFmtId="3" fontId="22" fillId="16" borderId="54" xfId="0" applyNumberFormat="1" applyFont="1" applyFill="1" applyBorder="1" applyAlignment="1">
      <alignment horizontal="right"/>
    </xf>
    <xf numFmtId="3" fontId="22" fillId="16" borderId="51" xfId="0" applyNumberFormat="1" applyFont="1" applyFill="1" applyBorder="1" applyAlignment="1">
      <alignment horizontal="right"/>
    </xf>
    <xf numFmtId="0" fontId="23" fillId="0" borderId="0" xfId="0" applyFont="1"/>
    <xf numFmtId="4" fontId="26" fillId="0" borderId="52" xfId="0" applyNumberFormat="1" applyFont="1" applyBorder="1"/>
    <xf numFmtId="0" fontId="27" fillId="0" borderId="0" xfId="0" applyFont="1"/>
    <xf numFmtId="4" fontId="0" fillId="0" borderId="52" xfId="0" applyNumberFormat="1" applyBorder="1"/>
    <xf numFmtId="0" fontId="0" fillId="0" borderId="0" xfId="0" applyAlignment="1">
      <alignment wrapText="1"/>
    </xf>
    <xf numFmtId="4" fontId="26" fillId="0" borderId="12" xfId="0" applyNumberFormat="1" applyFont="1" applyBorder="1"/>
    <xf numFmtId="4" fontId="29" fillId="0" borderId="12" xfId="0" applyNumberFormat="1" applyFont="1" applyBorder="1"/>
    <xf numFmtId="0" fontId="30" fillId="0" borderId="0" xfId="0" applyFont="1"/>
    <xf numFmtId="4" fontId="32" fillId="0" borderId="12" xfId="0" applyNumberFormat="1" applyFont="1" applyBorder="1"/>
    <xf numFmtId="0" fontId="33" fillId="0" borderId="0" xfId="0" applyFont="1"/>
    <xf numFmtId="0" fontId="0" fillId="0" borderId="0" xfId="0" applyAlignment="1">
      <alignment horizontal="center"/>
    </xf>
    <xf numFmtId="0" fontId="0" fillId="0" borderId="28" xfId="0" applyBorder="1"/>
    <xf numFmtId="4" fontId="0" fillId="0" borderId="0" xfId="0" applyNumberFormat="1"/>
    <xf numFmtId="4" fontId="0" fillId="0" borderId="105" xfId="0" applyNumberFormat="1" applyBorder="1"/>
    <xf numFmtId="0" fontId="0" fillId="0" borderId="25" xfId="0" applyBorder="1"/>
    <xf numFmtId="0" fontId="25" fillId="0" borderId="117" xfId="0" applyFont="1" applyBorder="1"/>
    <xf numFmtId="0" fontId="25" fillId="0" borderId="72" xfId="0" applyFont="1" applyBorder="1"/>
    <xf numFmtId="0" fontId="28" fillId="0" borderId="72" xfId="0" applyFont="1" applyBorder="1"/>
    <xf numFmtId="3" fontId="31" fillId="0" borderId="72" xfId="0" applyNumberFormat="1" applyFont="1" applyBorder="1"/>
    <xf numFmtId="0" fontId="31" fillId="0" borderId="72" xfId="0" applyFont="1" applyBorder="1"/>
    <xf numFmtId="4" fontId="24" fillId="0" borderId="138" xfId="0" applyNumberFormat="1" applyFont="1" applyBorder="1"/>
    <xf numFmtId="4" fontId="26" fillId="0" borderId="138" xfId="0" applyNumberFormat="1" applyFont="1" applyBorder="1"/>
    <xf numFmtId="4" fontId="0" fillId="0" borderId="138" xfId="0" applyNumberFormat="1" applyBorder="1"/>
    <xf numFmtId="4" fontId="0" fillId="0" borderId="139" xfId="0" applyNumberFormat="1" applyBorder="1" applyAlignment="1">
      <alignment wrapText="1"/>
    </xf>
    <xf numFmtId="4" fontId="0" fillId="0" borderId="140" xfId="0" applyNumberFormat="1" applyBorder="1"/>
    <xf numFmtId="4" fontId="19" fillId="19" borderId="141" xfId="0" applyNumberFormat="1" applyFont="1" applyFill="1" applyBorder="1"/>
    <xf numFmtId="4" fontId="0" fillId="0" borderId="142" xfId="0" applyNumberFormat="1" applyBorder="1"/>
    <xf numFmtId="4" fontId="0" fillId="0" borderId="139" xfId="0" applyNumberFormat="1" applyBorder="1"/>
    <xf numFmtId="4" fontId="26" fillId="0" borderId="139" xfId="0" applyNumberFormat="1" applyFont="1" applyBorder="1"/>
    <xf numFmtId="4" fontId="29" fillId="0" borderId="139" xfId="0" applyNumberFormat="1" applyFont="1" applyBorder="1"/>
    <xf numFmtId="4" fontId="32" fillId="0" borderId="139" xfId="0" applyNumberFormat="1" applyFont="1" applyBorder="1"/>
    <xf numFmtId="4" fontId="19" fillId="20" borderId="143" xfId="0" applyNumberFormat="1" applyFont="1" applyFill="1" applyBorder="1"/>
    <xf numFmtId="0" fontId="0" fillId="0" borderId="47" xfId="0" applyBorder="1" applyAlignment="1">
      <alignment horizontal="left"/>
    </xf>
    <xf numFmtId="166" fontId="0" fillId="0" borderId="18" xfId="0" applyNumberFormat="1" applyBorder="1"/>
    <xf numFmtId="166" fontId="0" fillId="0" borderId="49" xfId="0" applyNumberFormat="1" applyBorder="1"/>
    <xf numFmtId="0" fontId="0" fillId="0" borderId="47" xfId="0" applyBorder="1"/>
    <xf numFmtId="166" fontId="0" fillId="0" borderId="19" xfId="0" applyNumberFormat="1" applyBorder="1"/>
    <xf numFmtId="0" fontId="0" fillId="0" borderId="82" xfId="0" applyBorder="1"/>
    <xf numFmtId="166" fontId="16" fillId="18" borderId="144" xfId="0" applyNumberFormat="1" applyFont="1" applyFill="1" applyBorder="1"/>
    <xf numFmtId="0" fontId="0" fillId="0" borderId="85" xfId="0" applyBorder="1"/>
    <xf numFmtId="166" fontId="0" fillId="0" borderId="48" xfId="0" applyNumberFormat="1" applyBorder="1"/>
    <xf numFmtId="166" fontId="16" fillId="21" borderId="18" xfId="0" applyNumberFormat="1" applyFont="1" applyFill="1" applyBorder="1"/>
    <xf numFmtId="166" fontId="0" fillId="0" borderId="50" xfId="0" applyNumberFormat="1" applyBorder="1"/>
    <xf numFmtId="0" fontId="0" fillId="0" borderId="84" xfId="0" applyBorder="1"/>
    <xf numFmtId="166" fontId="0" fillId="0" borderId="44" xfId="0" applyNumberFormat="1" applyBorder="1"/>
    <xf numFmtId="166" fontId="0" fillId="0" borderId="45" xfId="0" applyNumberFormat="1" applyBorder="1"/>
    <xf numFmtId="164" fontId="0" fillId="0" borderId="47" xfId="0" applyNumberFormat="1" applyBorder="1"/>
    <xf numFmtId="3" fontId="0" fillId="0" borderId="99" xfId="0" applyNumberFormat="1" applyBorder="1"/>
    <xf numFmtId="3" fontId="0" fillId="0" borderId="63" xfId="0" applyNumberFormat="1" applyBorder="1"/>
    <xf numFmtId="3" fontId="0" fillId="0" borderId="100" xfId="0" applyNumberFormat="1" applyBorder="1"/>
    <xf numFmtId="0" fontId="0" fillId="0" borderId="101" xfId="0" applyBorder="1"/>
    <xf numFmtId="3" fontId="0" fillId="0" borderId="101" xfId="0" applyNumberFormat="1" applyBorder="1"/>
    <xf numFmtId="3" fontId="0" fillId="0" borderId="36" xfId="0" applyNumberFormat="1" applyBorder="1"/>
    <xf numFmtId="0" fontId="34" fillId="0" borderId="117" xfId="0" applyFont="1" applyBorder="1"/>
    <xf numFmtId="4" fontId="34" fillId="0" borderId="138" xfId="0" applyNumberFormat="1" applyFont="1" applyBorder="1"/>
    <xf numFmtId="0" fontId="35" fillId="0" borderId="145" xfId="0" applyFont="1" applyBorder="1"/>
    <xf numFmtId="4" fontId="24" fillId="0" borderId="137" xfId="0" applyNumberFormat="1" applyFont="1" applyBorder="1"/>
    <xf numFmtId="4" fontId="0" fillId="0" borderId="137" xfId="0" applyNumberFormat="1" applyBorder="1"/>
    <xf numFmtId="0" fontId="36" fillId="0" borderId="72" xfId="0" applyFont="1" applyBorder="1"/>
    <xf numFmtId="0" fontId="35" fillId="0" borderId="133" xfId="0" applyFont="1" applyBorder="1"/>
    <xf numFmtId="4" fontId="35" fillId="0" borderId="140" xfId="0" applyNumberFormat="1" applyFont="1" applyBorder="1"/>
    <xf numFmtId="4" fontId="36" fillId="0" borderId="139" xfId="0" applyNumberFormat="1" applyFont="1" applyBorder="1"/>
    <xf numFmtId="0" fontId="34" fillId="0" borderId="72" xfId="0" applyFont="1" applyBorder="1"/>
    <xf numFmtId="4" fontId="34" fillId="0" borderId="139" xfId="0" applyNumberFormat="1" applyFont="1" applyBorder="1"/>
    <xf numFmtId="0" fontId="0" fillId="0" borderId="0" xfId="0" applyAlignment="1">
      <alignment horizontal="center" vertical="center"/>
    </xf>
    <xf numFmtId="4" fontId="34" fillId="0" borderId="0" xfId="0" applyNumberFormat="1" applyFont="1"/>
    <xf numFmtId="4" fontId="24" fillId="0" borderId="0" xfId="0" applyNumberFormat="1" applyFont="1"/>
    <xf numFmtId="4" fontId="26" fillId="0" borderId="0" xfId="0" applyNumberFormat="1" applyFont="1"/>
    <xf numFmtId="4" fontId="0" fillId="0" borderId="0" xfId="0" applyNumberFormat="1" applyAlignment="1">
      <alignment wrapText="1"/>
    </xf>
    <xf numFmtId="4" fontId="19" fillId="0" borderId="0" xfId="0" applyNumberFormat="1" applyFont="1"/>
    <xf numFmtId="4" fontId="35" fillId="0" borderId="0" xfId="0" applyNumberFormat="1" applyFont="1"/>
    <xf numFmtId="4" fontId="29" fillId="0" borderId="0" xfId="0" applyNumberFormat="1" applyFont="1"/>
    <xf numFmtId="4" fontId="32" fillId="0" borderId="0" xfId="0" applyNumberFormat="1" applyFont="1"/>
    <xf numFmtId="4" fontId="36" fillId="0" borderId="0" xfId="0" applyNumberFormat="1" applyFont="1"/>
    <xf numFmtId="0" fontId="19" fillId="19" borderId="134" xfId="0" applyFont="1" applyFill="1" applyBorder="1" applyAlignment="1">
      <alignment horizontal="center"/>
    </xf>
    <xf numFmtId="0" fontId="19" fillId="20" borderId="135" xfId="0" applyFont="1" applyFill="1" applyBorder="1" applyAlignment="1">
      <alignment horizontal="center"/>
    </xf>
    <xf numFmtId="0" fontId="16" fillId="19" borderId="136" xfId="0" applyFont="1" applyFill="1" applyBorder="1" applyAlignment="1">
      <alignment horizontal="center" wrapText="1"/>
    </xf>
    <xf numFmtId="0" fontId="16" fillId="19" borderId="137" xfId="0" applyFont="1" applyFill="1" applyBorder="1" applyAlignment="1">
      <alignment horizontal="center"/>
    </xf>
    <xf numFmtId="0" fontId="16" fillId="19" borderId="132" xfId="0" applyFont="1" applyFill="1" applyBorder="1" applyAlignment="1">
      <alignment horizontal="center"/>
    </xf>
    <xf numFmtId="4" fontId="34" fillId="0" borderId="137" xfId="0" applyNumberFormat="1" applyFont="1" applyBorder="1"/>
    <xf numFmtId="4" fontId="26" fillId="0" borderId="137" xfId="0" applyNumberFormat="1" applyFont="1" applyBorder="1"/>
    <xf numFmtId="4" fontId="34" fillId="0" borderId="146" xfId="0" applyNumberFormat="1" applyFont="1" applyBorder="1"/>
    <xf numFmtId="4" fontId="0" fillId="0" borderId="146" xfId="0" applyNumberFormat="1" applyBorder="1" applyAlignment="1">
      <alignment wrapText="1"/>
    </xf>
    <xf numFmtId="4" fontId="0" fillId="0" borderId="147" xfId="0" applyNumberFormat="1" applyBorder="1"/>
    <xf numFmtId="4" fontId="19" fillId="19" borderId="148" xfId="0" applyNumberFormat="1" applyFont="1" applyFill="1" applyBorder="1"/>
    <xf numFmtId="4" fontId="35" fillId="0" borderId="131" xfId="0" applyNumberFormat="1" applyFont="1" applyBorder="1"/>
    <xf numFmtId="4" fontId="0" fillId="0" borderId="146" xfId="0" applyNumberFormat="1" applyBorder="1"/>
    <xf numFmtId="4" fontId="26" fillId="0" borderId="146" xfId="0" applyNumberFormat="1" applyFont="1" applyBorder="1"/>
    <xf numFmtId="4" fontId="29" fillId="0" borderId="146" xfId="0" applyNumberFormat="1" applyFont="1" applyBorder="1"/>
    <xf numFmtId="4" fontId="32" fillId="0" borderId="146" xfId="0" applyNumberFormat="1" applyFont="1" applyBorder="1"/>
    <xf numFmtId="4" fontId="36" fillId="0" borderId="146" xfId="0" applyNumberFormat="1" applyFont="1" applyBorder="1"/>
    <xf numFmtId="4" fontId="35" fillId="0" borderId="147" xfId="0" applyNumberFormat="1" applyFont="1" applyBorder="1"/>
    <xf numFmtId="4" fontId="19" fillId="20" borderId="149" xfId="0" applyNumberFormat="1" applyFont="1" applyFill="1" applyBorder="1"/>
    <xf numFmtId="0" fontId="37" fillId="19" borderId="26" xfId="0" applyFont="1" applyFill="1" applyBorder="1" applyAlignment="1">
      <alignment horizontal="center" wrapText="1"/>
    </xf>
    <xf numFmtId="4" fontId="34" fillId="0" borderId="132" xfId="0" applyNumberFormat="1" applyFont="1" applyBorder="1"/>
    <xf numFmtId="4" fontId="24" fillId="0" borderId="132" xfId="0" applyNumberFormat="1" applyFont="1" applyBorder="1"/>
    <xf numFmtId="4" fontId="26" fillId="0" borderId="132" xfId="0" applyNumberFormat="1" applyFont="1" applyBorder="1"/>
    <xf numFmtId="4" fontId="0" fillId="0" borderId="132" xfId="0" applyNumberFormat="1" applyBorder="1"/>
    <xf numFmtId="4" fontId="34" fillId="0" borderId="131" xfId="0" applyNumberFormat="1" applyFont="1" applyBorder="1"/>
    <xf numFmtId="4" fontId="0" fillId="0" borderId="131" xfId="0" applyNumberFormat="1" applyBorder="1" applyAlignment="1">
      <alignment wrapText="1"/>
    </xf>
    <xf numFmtId="4" fontId="0" fillId="0" borderId="150" xfId="0" applyNumberFormat="1" applyBorder="1"/>
    <xf numFmtId="4" fontId="19" fillId="19" borderId="151" xfId="0" applyNumberFormat="1" applyFont="1" applyFill="1" applyBorder="1"/>
    <xf numFmtId="4" fontId="0" fillId="0" borderId="131" xfId="0" applyNumberFormat="1" applyBorder="1"/>
    <xf numFmtId="4" fontId="26" fillId="0" borderId="131" xfId="0" applyNumberFormat="1" applyFont="1" applyBorder="1"/>
    <xf numFmtId="4" fontId="29" fillId="0" borderId="131" xfId="0" applyNumberFormat="1" applyFont="1" applyBorder="1"/>
    <xf numFmtId="4" fontId="32" fillId="0" borderId="131" xfId="0" applyNumberFormat="1" applyFont="1" applyBorder="1"/>
    <xf numFmtId="4" fontId="36" fillId="0" borderId="131" xfId="0" applyNumberFormat="1" applyFont="1" applyBorder="1"/>
    <xf numFmtId="4" fontId="35" fillId="0" borderId="150" xfId="0" applyNumberFormat="1" applyFont="1" applyBorder="1"/>
    <xf numFmtId="4" fontId="19" fillId="20" borderId="152" xfId="0" applyNumberFormat="1" applyFont="1" applyFill="1" applyBorder="1"/>
    <xf numFmtId="0" fontId="16" fillId="19" borderId="153" xfId="0" applyFont="1" applyFill="1" applyBorder="1" applyAlignment="1">
      <alignment horizontal="center" wrapText="1"/>
    </xf>
    <xf numFmtId="0" fontId="16" fillId="19" borderId="52" xfId="0" applyFont="1" applyFill="1" applyBorder="1" applyAlignment="1">
      <alignment horizontal="center"/>
    </xf>
    <xf numFmtId="4" fontId="34" fillId="0" borderId="52" xfId="0" applyNumberFormat="1" applyFont="1" applyBorder="1"/>
    <xf numFmtId="4" fontId="24" fillId="0" borderId="52" xfId="0" applyNumberFormat="1" applyFont="1" applyBorder="1"/>
    <xf numFmtId="4" fontId="34" fillId="0" borderId="12" xfId="0" applyNumberFormat="1" applyFont="1" applyBorder="1"/>
    <xf numFmtId="4" fontId="0" fillId="0" borderId="12" xfId="0" applyNumberFormat="1" applyBorder="1" applyAlignment="1">
      <alignment wrapText="1"/>
    </xf>
    <xf numFmtId="4" fontId="0" fillId="0" borderId="56" xfId="0" applyNumberFormat="1" applyBorder="1"/>
    <xf numFmtId="4" fontId="19" fillId="19" borderId="154" xfId="0" applyNumberFormat="1" applyFont="1" applyFill="1" applyBorder="1"/>
    <xf numFmtId="4" fontId="0" fillId="0" borderId="63" xfId="0" applyNumberFormat="1" applyBorder="1"/>
    <xf numFmtId="4" fontId="35" fillId="0" borderId="12" xfId="0" applyNumberFormat="1" applyFont="1" applyBorder="1"/>
    <xf numFmtId="4" fontId="0" fillId="0" borderId="12" xfId="0" applyNumberFormat="1" applyBorder="1"/>
    <xf numFmtId="4" fontId="36" fillId="0" borderId="12" xfId="0" applyNumberFormat="1" applyFont="1" applyBorder="1"/>
    <xf numFmtId="4" fontId="35" fillId="0" borderId="56" xfId="0" applyNumberFormat="1" applyFont="1" applyBorder="1"/>
    <xf numFmtId="4" fontId="19" fillId="20" borderId="155" xfId="0" applyNumberFormat="1" applyFont="1" applyFill="1" applyBorder="1"/>
    <xf numFmtId="0" fontId="16" fillId="19" borderId="156" xfId="0" applyFont="1" applyFill="1" applyBorder="1" applyAlignment="1">
      <alignment horizontal="center" vertical="center" wrapText="1"/>
    </xf>
    <xf numFmtId="0" fontId="16" fillId="19" borderId="157" xfId="0" applyFont="1" applyFill="1" applyBorder="1" applyAlignment="1">
      <alignment horizontal="center"/>
    </xf>
    <xf numFmtId="4" fontId="34" fillId="0" borderId="158" xfId="0" applyNumberFormat="1" applyFont="1" applyBorder="1"/>
    <xf numFmtId="4" fontId="24" fillId="0" borderId="157" xfId="0" applyNumberFormat="1" applyFont="1" applyBorder="1"/>
    <xf numFmtId="4" fontId="26" fillId="0" borderId="157" xfId="0" applyNumberFormat="1" applyFont="1" applyBorder="1"/>
    <xf numFmtId="4" fontId="0" fillId="0" borderId="157" xfId="0" applyNumberFormat="1" applyBorder="1"/>
    <xf numFmtId="4" fontId="0" fillId="0" borderId="158" xfId="0" applyNumberFormat="1" applyBorder="1" applyAlignment="1">
      <alignment wrapText="1"/>
    </xf>
    <xf numFmtId="4" fontId="0" fillId="0" borderId="159" xfId="0" applyNumberFormat="1" applyBorder="1"/>
    <xf numFmtId="4" fontId="19" fillId="19" borderId="160" xfId="0" applyNumberFormat="1" applyFont="1" applyFill="1" applyBorder="1"/>
    <xf numFmtId="4" fontId="0" fillId="0" borderId="161" xfId="0" applyNumberFormat="1" applyBorder="1"/>
    <xf numFmtId="4" fontId="35" fillId="0" borderId="158" xfId="0" applyNumberFormat="1" applyFont="1" applyBorder="1"/>
    <xf numFmtId="4" fontId="0" fillId="0" borderId="158" xfId="0" applyNumberFormat="1" applyBorder="1"/>
    <xf numFmtId="4" fontId="26" fillId="0" borderId="158" xfId="0" applyNumberFormat="1" applyFont="1" applyBorder="1"/>
    <xf numFmtId="4" fontId="29" fillId="0" borderId="158" xfId="0" applyNumberFormat="1" applyFont="1" applyBorder="1"/>
    <xf numFmtId="4" fontId="32" fillId="0" borderId="158" xfId="0" applyNumberFormat="1" applyFont="1" applyBorder="1"/>
    <xf numFmtId="4" fontId="36" fillId="0" borderId="158" xfId="0" applyNumberFormat="1" applyFont="1" applyBorder="1"/>
    <xf numFmtId="4" fontId="35" fillId="0" borderId="159" xfId="0" applyNumberFormat="1" applyFont="1" applyBorder="1"/>
    <xf numFmtId="4" fontId="19" fillId="20" borderId="162" xfId="0" applyNumberFormat="1" applyFont="1" applyFill="1" applyBorder="1"/>
    <xf numFmtId="0" fontId="16" fillId="19" borderId="26" xfId="0" applyFont="1" applyFill="1" applyBorder="1" applyAlignment="1">
      <alignment horizontal="center" vertical="center" wrapText="1"/>
    </xf>
    <xf numFmtId="0" fontId="16" fillId="19" borderId="163" xfId="0" applyFont="1" applyFill="1" applyBorder="1" applyAlignment="1">
      <alignment horizontal="center" vertical="center"/>
    </xf>
    <xf numFmtId="0" fontId="16" fillId="19" borderId="129" xfId="0" applyFont="1" applyFill="1" applyBorder="1" applyAlignment="1">
      <alignment horizontal="center"/>
    </xf>
    <xf numFmtId="4" fontId="34" fillId="0" borderId="129" xfId="0" applyNumberFormat="1" applyFont="1" applyBorder="1"/>
    <xf numFmtId="4" fontId="24" fillId="0" borderId="77" xfId="0" applyNumberFormat="1" applyFont="1" applyBorder="1"/>
    <xf numFmtId="4" fontId="26" fillId="0" borderId="129" xfId="0" applyNumberFormat="1" applyFont="1" applyBorder="1"/>
    <xf numFmtId="4" fontId="0" fillId="0" borderId="129" xfId="0" applyNumberFormat="1" applyBorder="1"/>
    <xf numFmtId="4" fontId="34" fillId="0" borderId="77" xfId="0" applyNumberFormat="1" applyFont="1" applyBorder="1"/>
    <xf numFmtId="4" fontId="0" fillId="0" borderId="77" xfId="0" applyNumberFormat="1" applyBorder="1"/>
    <xf numFmtId="4" fontId="0" fillId="0" borderId="77" xfId="0" applyNumberFormat="1" applyBorder="1" applyAlignment="1">
      <alignment wrapText="1"/>
    </xf>
    <xf numFmtId="4" fontId="0" fillId="0" borderId="164" xfId="0" applyNumberFormat="1" applyBorder="1"/>
    <xf numFmtId="4" fontId="19" fillId="19" borderId="165" xfId="0" applyNumberFormat="1" applyFont="1" applyFill="1" applyBorder="1"/>
    <xf numFmtId="4" fontId="35" fillId="0" borderId="77" xfId="0" applyNumberFormat="1" applyFont="1" applyBorder="1"/>
    <xf numFmtId="4" fontId="26" fillId="0" borderId="77" xfId="0" applyNumberFormat="1" applyFont="1" applyBorder="1"/>
    <xf numFmtId="4" fontId="29" fillId="0" borderId="77" xfId="0" applyNumberFormat="1" applyFont="1" applyBorder="1"/>
    <xf numFmtId="4" fontId="32" fillId="0" borderId="77" xfId="0" applyNumberFormat="1" applyFont="1" applyBorder="1"/>
    <xf numFmtId="4" fontId="36" fillId="0" borderId="77" xfId="0" applyNumberFormat="1" applyFont="1" applyBorder="1"/>
    <xf numFmtId="4" fontId="35" fillId="0" borderId="164" xfId="0" applyNumberFormat="1" applyFont="1" applyBorder="1"/>
    <xf numFmtId="4" fontId="19" fillId="20" borderId="166" xfId="0" applyNumberFormat="1" applyFont="1" applyFill="1" applyBorder="1"/>
    <xf numFmtId="0" fontId="16" fillId="19" borderId="138" xfId="0" applyFont="1" applyFill="1" applyBorder="1" applyAlignment="1">
      <alignment horizontal="center"/>
    </xf>
    <xf numFmtId="4" fontId="0" fillId="0" borderId="168" xfId="0" applyNumberFormat="1" applyBorder="1"/>
    <xf numFmtId="4" fontId="35" fillId="0" borderId="139" xfId="0" applyNumberFormat="1" applyFont="1" applyBorder="1"/>
    <xf numFmtId="0" fontId="0" fillId="0" borderId="72" xfId="0" applyBorder="1" applyAlignment="1">
      <alignment wrapText="1"/>
    </xf>
    <xf numFmtId="0" fontId="0" fillId="0" borderId="133" xfId="0" applyBorder="1"/>
    <xf numFmtId="166" fontId="0" fillId="0" borderId="169" xfId="0" applyNumberFormat="1" applyBorder="1"/>
    <xf numFmtId="166" fontId="0" fillId="0" borderId="170" xfId="0" applyNumberFormat="1" applyBorder="1"/>
    <xf numFmtId="166" fontId="0" fillId="0" borderId="0" xfId="0" applyNumberFormat="1"/>
    <xf numFmtId="166" fontId="0" fillId="0" borderId="171" xfId="0" applyNumberFormat="1" applyBorder="1"/>
    <xf numFmtId="166" fontId="0" fillId="0" borderId="172" xfId="0" applyNumberFormat="1" applyBorder="1"/>
    <xf numFmtId="0" fontId="16" fillId="18" borderId="173" xfId="0" applyFont="1" applyFill="1" applyBorder="1"/>
    <xf numFmtId="0" fontId="0" fillId="0" borderId="174" xfId="0" applyBorder="1"/>
    <xf numFmtId="0" fontId="0" fillId="0" borderId="175" xfId="0" applyBorder="1"/>
    <xf numFmtId="0" fontId="0" fillId="0" borderId="176" xfId="0" applyBorder="1"/>
    <xf numFmtId="166" fontId="16" fillId="18" borderId="177" xfId="0" applyNumberFormat="1" applyFont="1" applyFill="1" applyBorder="1"/>
    <xf numFmtId="166" fontId="16" fillId="18" borderId="178" xfId="0" applyNumberFormat="1" applyFont="1" applyFill="1" applyBorder="1"/>
    <xf numFmtId="166" fontId="0" fillId="0" borderId="179" xfId="0" applyNumberFormat="1" applyBorder="1"/>
    <xf numFmtId="166" fontId="0" fillId="0" borderId="180" xfId="0" applyNumberFormat="1" applyBorder="1"/>
    <xf numFmtId="166" fontId="0" fillId="0" borderId="181" xfId="0" applyNumberFormat="1" applyBorder="1"/>
    <xf numFmtId="166" fontId="0" fillId="0" borderId="182" xfId="0" applyNumberFormat="1" applyBorder="1"/>
    <xf numFmtId="166" fontId="0" fillId="0" borderId="183" xfId="0" applyNumberFormat="1" applyBorder="1"/>
    <xf numFmtId="0" fontId="16" fillId="19" borderId="167" xfId="0" applyFont="1" applyFill="1" applyBorder="1" applyAlignment="1">
      <alignment horizontal="center" vertical="center"/>
    </xf>
    <xf numFmtId="0" fontId="0" fillId="0" borderId="184" xfId="0" applyBorder="1"/>
    <xf numFmtId="166" fontId="0" fillId="0" borderId="185" xfId="0" applyNumberFormat="1" applyBorder="1"/>
    <xf numFmtId="166" fontId="0" fillId="0" borderId="186" xfId="0" applyNumberFormat="1" applyBorder="1"/>
    <xf numFmtId="0" fontId="0" fillId="0" borderId="187" xfId="0" applyBorder="1"/>
    <xf numFmtId="166" fontId="0" fillId="0" borderId="188" xfId="0" applyNumberFormat="1" applyBorder="1"/>
    <xf numFmtId="166" fontId="0" fillId="0" borderId="189" xfId="0" applyNumberFormat="1" applyBorder="1"/>
    <xf numFmtId="166" fontId="0" fillId="0" borderId="190" xfId="0" applyNumberFormat="1" applyBorder="1"/>
    <xf numFmtId="0" fontId="0" fillId="0" borderId="191" xfId="0" applyBorder="1"/>
    <xf numFmtId="166" fontId="0" fillId="0" borderId="192" xfId="0" applyNumberFormat="1" applyBorder="1"/>
    <xf numFmtId="166" fontId="0" fillId="0" borderId="193" xfId="0" applyNumberFormat="1" applyBorder="1"/>
    <xf numFmtId="166" fontId="0" fillId="0" borderId="194" xfId="0" applyNumberFormat="1" applyBorder="1"/>
    <xf numFmtId="166" fontId="0" fillId="0" borderId="195" xfId="0" applyNumberFormat="1" applyBorder="1"/>
    <xf numFmtId="0" fontId="0" fillId="0" borderId="196" xfId="0" applyBorder="1"/>
    <xf numFmtId="166" fontId="0" fillId="0" borderId="197" xfId="0" applyNumberFormat="1" applyBorder="1"/>
    <xf numFmtId="0" fontId="38" fillId="0" borderId="0" xfId="0" applyFont="1"/>
    <xf numFmtId="166" fontId="0" fillId="0" borderId="20" xfId="0" applyNumberFormat="1" applyFill="1" applyBorder="1"/>
    <xf numFmtId="0" fontId="0" fillId="0" borderId="84" xfId="0" applyBorder="1" applyAlignment="1">
      <alignment horizontal="left" indent="1"/>
    </xf>
    <xf numFmtId="166" fontId="0" fillId="0" borderId="198" xfId="0" applyNumberFormat="1" applyBorder="1"/>
    <xf numFmtId="166" fontId="0" fillId="0" borderId="199" xfId="0" applyNumberFormat="1" applyBorder="1"/>
    <xf numFmtId="0" fontId="0" fillId="0" borderId="184" xfId="0" applyBorder="1" applyAlignment="1">
      <alignment horizontal="left" indent="1"/>
    </xf>
    <xf numFmtId="166" fontId="0" fillId="0" borderId="200" xfId="0" applyNumberFormat="1" applyBorder="1"/>
    <xf numFmtId="0" fontId="0" fillId="0" borderId="201" xfId="0" applyBorder="1"/>
    <xf numFmtId="166" fontId="0" fillId="0" borderId="202" xfId="0" applyNumberFormat="1" applyBorder="1"/>
    <xf numFmtId="166" fontId="0" fillId="0" borderId="203" xfId="0" applyNumberFormat="1" applyBorder="1"/>
    <xf numFmtId="166" fontId="0" fillId="0" borderId="204" xfId="0" applyNumberFormat="1" applyBorder="1"/>
    <xf numFmtId="166" fontId="0" fillId="0" borderId="44" xfId="0" applyNumberFormat="1" applyFill="1" applyBorder="1"/>
    <xf numFmtId="166" fontId="0" fillId="0" borderId="185" xfId="0" applyNumberFormat="1" applyFill="1" applyBorder="1"/>
    <xf numFmtId="166" fontId="0" fillId="19" borderId="18" xfId="0" applyNumberFormat="1" applyFill="1" applyBorder="1"/>
    <xf numFmtId="0" fontId="0" fillId="0" borderId="117" xfId="0" applyBorder="1" applyAlignment="1">
      <alignment horizontal="left"/>
    </xf>
    <xf numFmtId="166" fontId="0" fillId="0" borderId="205" xfId="0" applyNumberFormat="1" applyBorder="1"/>
    <xf numFmtId="166" fontId="16" fillId="0" borderId="206" xfId="0" applyNumberFormat="1" applyFont="1" applyBorder="1"/>
    <xf numFmtId="0" fontId="0" fillId="0" borderId="207" xfId="0" applyBorder="1" applyAlignment="1">
      <alignment horizontal="left"/>
    </xf>
    <xf numFmtId="0" fontId="0" fillId="0" borderId="208" xfId="0" applyBorder="1" applyAlignment="1">
      <alignment horizontal="left"/>
    </xf>
    <xf numFmtId="166" fontId="0" fillId="0" borderId="209" xfId="0" applyNumberFormat="1" applyBorder="1"/>
    <xf numFmtId="166" fontId="0" fillId="0" borderId="210" xfId="0" applyNumberFormat="1" applyBorder="1"/>
    <xf numFmtId="166" fontId="16" fillId="0" borderId="211" xfId="0" applyNumberFormat="1" applyFont="1" applyBorder="1"/>
    <xf numFmtId="166" fontId="0" fillId="0" borderId="108" xfId="0" applyNumberFormat="1" applyFont="1" applyBorder="1"/>
    <xf numFmtId="166" fontId="0" fillId="0" borderId="52" xfId="0" applyNumberFormat="1" applyFont="1" applyBorder="1"/>
    <xf numFmtId="166" fontId="0" fillId="0" borderId="11" xfId="0" applyNumberFormat="1" applyFill="1" applyBorder="1"/>
    <xf numFmtId="166" fontId="0" fillId="0" borderId="212" xfId="0" applyNumberFormat="1" applyBorder="1"/>
    <xf numFmtId="0" fontId="0" fillId="0" borderId="213" xfId="0" applyBorder="1"/>
    <xf numFmtId="166" fontId="0" fillId="0" borderId="214" xfId="0" applyNumberFormat="1" applyBorder="1"/>
    <xf numFmtId="166" fontId="0" fillId="0" borderId="12" xfId="0" applyNumberFormat="1" applyFill="1" applyBorder="1"/>
    <xf numFmtId="166" fontId="0" fillId="0" borderId="59" xfId="0" applyNumberFormat="1" applyFill="1" applyBorder="1"/>
    <xf numFmtId="166" fontId="0" fillId="0" borderId="181" xfId="0" applyNumberFormat="1" applyFill="1" applyBorder="1"/>
    <xf numFmtId="166" fontId="0" fillId="0" borderId="18" xfId="0" applyNumberFormat="1" applyFill="1" applyBorder="1"/>
    <xf numFmtId="166" fontId="0" fillId="0" borderId="40" xfId="0" applyNumberFormat="1" applyFill="1" applyBorder="1"/>
    <xf numFmtId="166" fontId="0" fillId="0" borderId="55" xfId="0" applyNumberFormat="1" applyBorder="1"/>
    <xf numFmtId="0" fontId="0" fillId="0" borderId="215" xfId="0" applyBorder="1"/>
    <xf numFmtId="166" fontId="0" fillId="0" borderId="216" xfId="0" applyNumberFormat="1" applyBorder="1"/>
    <xf numFmtId="166" fontId="0" fillId="0" borderId="198" xfId="0" applyNumberFormat="1" applyFill="1" applyBorder="1"/>
    <xf numFmtId="166" fontId="0" fillId="0" borderId="199" xfId="0" applyNumberFormat="1" applyFill="1" applyBorder="1"/>
    <xf numFmtId="166" fontId="0" fillId="0" borderId="217" xfId="0" applyNumberFormat="1" applyBorder="1"/>
    <xf numFmtId="0" fontId="22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/>
    </xf>
    <xf numFmtId="0" fontId="16" fillId="0" borderId="120" xfId="0" applyFont="1" applyBorder="1" applyAlignment="1">
      <alignment horizontal="center"/>
    </xf>
    <xf numFmtId="0" fontId="16" fillId="0" borderId="121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/>
    </xf>
    <xf numFmtId="0" fontId="16" fillId="0" borderId="12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/>
    </xf>
    <xf numFmtId="0" fontId="16" fillId="0" borderId="128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16" fillId="0" borderId="88" xfId="0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166" fontId="0" fillId="0" borderId="36" xfId="0" applyNumberFormat="1" applyFill="1" applyBorder="1"/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60960</xdr:rowOff>
    </xdr:from>
    <xdr:to>
      <xdr:col>8</xdr:col>
      <xdr:colOff>868680</xdr:colOff>
      <xdr:row>1</xdr:row>
      <xdr:rowOff>160020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3C842953-3128-2CBB-6F24-D62B2646415D}"/>
            </a:ext>
          </a:extLst>
        </xdr:cNvPr>
        <xdr:cNvSpPr txBox="1">
          <a:spLocks noChangeArrowheads="1"/>
        </xdr:cNvSpPr>
      </xdr:nvSpPr>
      <xdr:spPr bwMode="auto">
        <a:xfrm>
          <a:off x="9593580" y="60960"/>
          <a:ext cx="89154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37</xdr:row>
      <xdr:rowOff>53340</xdr:rowOff>
    </xdr:from>
    <xdr:to>
      <xdr:col>8</xdr:col>
      <xdr:colOff>868680</xdr:colOff>
      <xdr:row>38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945BB13-E0A8-4E1B-A75F-375AAE88694C}"/>
            </a:ext>
          </a:extLst>
        </xdr:cNvPr>
        <xdr:cNvSpPr txBox="1">
          <a:spLocks noChangeArrowheads="1"/>
        </xdr:cNvSpPr>
      </xdr:nvSpPr>
      <xdr:spPr bwMode="auto">
        <a:xfrm>
          <a:off x="9593580" y="6743700"/>
          <a:ext cx="89154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C49" sqref="C49"/>
    </sheetView>
  </sheetViews>
  <sheetFormatPr defaultRowHeight="12.75" outlineLevelRow="3" x14ac:dyDescent="0.2"/>
  <cols>
    <col min="1" max="1" width="36.5703125" customWidth="1"/>
    <col min="2" max="2" width="12.85546875" customWidth="1"/>
    <col min="3" max="3" width="12.42578125" customWidth="1"/>
    <col min="4" max="5" width="14.28515625" customWidth="1"/>
    <col min="6" max="6" width="14.5703125" customWidth="1"/>
    <col min="7" max="7" width="15" customWidth="1"/>
    <col min="8" max="8" width="15.5703125" customWidth="1"/>
    <col min="9" max="9" width="15.7109375" customWidth="1"/>
  </cols>
  <sheetData>
    <row r="1" spans="1:10" ht="26.25" thickTop="1" x14ac:dyDescent="0.2">
      <c r="A1" s="162"/>
      <c r="B1" s="224" t="s">
        <v>159</v>
      </c>
      <c r="C1" s="257" t="s">
        <v>159</v>
      </c>
      <c r="D1" s="241" t="s">
        <v>160</v>
      </c>
      <c r="E1" s="271" t="s">
        <v>201</v>
      </c>
      <c r="F1" s="289" t="s">
        <v>161</v>
      </c>
      <c r="G1" s="329" t="s">
        <v>161</v>
      </c>
      <c r="H1" s="290" t="s">
        <v>161</v>
      </c>
      <c r="I1" s="212"/>
    </row>
    <row r="2" spans="1:10" x14ac:dyDescent="0.2">
      <c r="A2" s="135"/>
      <c r="B2" s="225" t="s">
        <v>162</v>
      </c>
      <c r="C2" s="258" t="s">
        <v>230</v>
      </c>
      <c r="D2" s="226">
        <v>2024</v>
      </c>
      <c r="E2" s="272" t="s">
        <v>268</v>
      </c>
      <c r="F2" s="226" t="s">
        <v>163</v>
      </c>
      <c r="G2" s="308" t="s">
        <v>231</v>
      </c>
      <c r="H2" s="291" t="s">
        <v>269</v>
      </c>
      <c r="I2" s="158"/>
    </row>
    <row r="3" spans="1:10" ht="15.75" x14ac:dyDescent="0.25">
      <c r="A3" s="201" t="s">
        <v>217</v>
      </c>
      <c r="B3" s="227">
        <f>B4+B8+B9</f>
        <v>765130</v>
      </c>
      <c r="C3" s="259">
        <f t="shared" ref="C3:H3" si="0">C4+C8+C9</f>
        <v>866175</v>
      </c>
      <c r="D3" s="242">
        <f t="shared" si="0"/>
        <v>980167</v>
      </c>
      <c r="E3" s="273">
        <f t="shared" si="0"/>
        <v>881586</v>
      </c>
      <c r="F3" s="242">
        <f t="shared" si="0"/>
        <v>882853</v>
      </c>
      <c r="G3" s="202">
        <f t="shared" si="0"/>
        <v>895203</v>
      </c>
      <c r="H3" s="292">
        <f t="shared" si="0"/>
        <v>889007</v>
      </c>
      <c r="I3" s="213"/>
    </row>
    <row r="4" spans="1:10" ht="15" x14ac:dyDescent="0.25">
      <c r="A4" s="135" t="s">
        <v>164</v>
      </c>
      <c r="B4" s="204">
        <f>B5+B6+B7</f>
        <v>379893</v>
      </c>
      <c r="C4" s="260">
        <f t="shared" ref="C4:H4" si="1">C5+C6+C7</f>
        <v>403438</v>
      </c>
      <c r="D4" s="243">
        <f t="shared" si="1"/>
        <v>418483</v>
      </c>
      <c r="E4" s="274">
        <f t="shared" si="1"/>
        <v>392066</v>
      </c>
      <c r="F4" s="243">
        <f t="shared" si="1"/>
        <v>332135</v>
      </c>
      <c r="G4" s="168">
        <f t="shared" si="1"/>
        <v>365698</v>
      </c>
      <c r="H4" s="293">
        <f t="shared" si="1"/>
        <v>365378</v>
      </c>
      <c r="I4" s="214"/>
      <c r="J4" s="148" t="s">
        <v>165</v>
      </c>
    </row>
    <row r="5" spans="1:10" ht="15" hidden="1" outlineLevel="1" x14ac:dyDescent="0.25">
      <c r="A5" s="163" t="s">
        <v>166</v>
      </c>
      <c r="B5" s="228">
        <f>'Príjmy bežné'!B5</f>
        <v>328984</v>
      </c>
      <c r="C5" s="149">
        <f>'Príjmy bežné'!C5</f>
        <v>350018</v>
      </c>
      <c r="D5" s="244">
        <f>'Príjmy bežné'!D5</f>
        <v>366385</v>
      </c>
      <c r="E5" s="275">
        <f>'Príjmy bežné'!E5</f>
        <v>339898</v>
      </c>
      <c r="F5" s="244">
        <f>'Príjmy bežné'!F5</f>
        <v>278239</v>
      </c>
      <c r="G5" s="169">
        <f>'Príjmy bežné'!G5</f>
        <v>311802</v>
      </c>
      <c r="H5" s="294">
        <f>'Príjmy bežné'!H5</f>
        <v>311802</v>
      </c>
      <c r="I5" s="215"/>
      <c r="J5" s="150" t="s">
        <v>167</v>
      </c>
    </row>
    <row r="6" spans="1:10" ht="15" hidden="1" outlineLevel="1" x14ac:dyDescent="0.25">
      <c r="A6" s="163" t="s">
        <v>168</v>
      </c>
      <c r="B6" s="228">
        <f>'Príjmy bežné'!B6</f>
        <v>23636</v>
      </c>
      <c r="C6" s="149">
        <f>'Príjmy bežné'!C6</f>
        <v>23498</v>
      </c>
      <c r="D6" s="244">
        <f>'Príjmy bežné'!D6</f>
        <v>23761</v>
      </c>
      <c r="E6" s="275">
        <f>'Príjmy bežné'!E6</f>
        <v>22440</v>
      </c>
      <c r="F6" s="244">
        <f>'Príjmy bežné'!F6</f>
        <v>24142</v>
      </c>
      <c r="G6" s="169">
        <f>'Príjmy bežné'!G6</f>
        <v>24142</v>
      </c>
      <c r="H6" s="294">
        <f>'Príjmy bežné'!H6</f>
        <v>24627</v>
      </c>
      <c r="I6" s="215"/>
    </row>
    <row r="7" spans="1:10" ht="15" hidden="1" outlineLevel="1" x14ac:dyDescent="0.25">
      <c r="A7" s="163" t="s">
        <v>169</v>
      </c>
      <c r="B7" s="228">
        <f>'Príjmy bežné'!B9</f>
        <v>27273</v>
      </c>
      <c r="C7" s="149">
        <f>'Príjmy bežné'!C9</f>
        <v>29922</v>
      </c>
      <c r="D7" s="244">
        <f>'Príjmy bežné'!D9</f>
        <v>28337</v>
      </c>
      <c r="E7" s="275">
        <f>'Príjmy bežné'!E9</f>
        <v>29728</v>
      </c>
      <c r="F7" s="244">
        <f>'Príjmy bežné'!F9</f>
        <v>29754</v>
      </c>
      <c r="G7" s="169">
        <f>'Príjmy bežné'!G9</f>
        <v>29754</v>
      </c>
      <c r="H7" s="294">
        <f>'Príjmy bežné'!H9</f>
        <v>28949</v>
      </c>
      <c r="I7" s="215"/>
    </row>
    <row r="8" spans="1:10" collapsed="1" x14ac:dyDescent="0.2">
      <c r="A8" s="135" t="s">
        <v>170</v>
      </c>
      <c r="B8" s="205">
        <f>'Príjmy bežné'!B13+'Príjmy bežné'!B20+'Príjmy bežné'!B22+'Príjmy bežné'!B30</f>
        <v>14449</v>
      </c>
      <c r="C8" s="151">
        <f>'Príjmy bežné'!C13+'Príjmy bežné'!C20+'Príjmy bežné'!C22+'Príjmy bežné'!C30</f>
        <v>19757</v>
      </c>
      <c r="D8" s="245">
        <f>'Príjmy bežné'!D13+'Príjmy bežné'!D20+'Príjmy bežné'!D22+'Príjmy bežné'!D30</f>
        <v>72934</v>
      </c>
      <c r="E8" s="276">
        <f>'Príjmy bežné'!E13+'Príjmy bežné'!E20+'Príjmy bežné'!E22+'Príjmy bežné'!E30</f>
        <v>45109</v>
      </c>
      <c r="F8" s="245">
        <f>'Príjmy bežné'!F13+'Príjmy bežné'!F20+'Príjmy bežné'!F22+'Príjmy bežné'!F30</f>
        <v>42685</v>
      </c>
      <c r="G8" s="170">
        <f>'Príjmy bežné'!G13+'Príjmy bežné'!G20+'Príjmy bežné'!G22+'Príjmy bežné'!G30</f>
        <v>42572</v>
      </c>
      <c r="H8" s="295">
        <f>'Príjmy bežné'!H13+'Príjmy bežné'!H20+'Príjmy bežné'!H22+'Príjmy bežné'!H30</f>
        <v>40310</v>
      </c>
      <c r="I8" s="160"/>
    </row>
    <row r="9" spans="1:10" x14ac:dyDescent="0.2">
      <c r="A9" s="135" t="s">
        <v>171</v>
      </c>
      <c r="B9" s="205">
        <f>'Príjmy bežné'!B32</f>
        <v>370788</v>
      </c>
      <c r="C9" s="151">
        <f>'Príjmy bežné'!C32</f>
        <v>442980</v>
      </c>
      <c r="D9" s="245">
        <f>'Príjmy bežné'!D32</f>
        <v>488750</v>
      </c>
      <c r="E9" s="276">
        <f>'Príjmy bežné'!E32</f>
        <v>444411</v>
      </c>
      <c r="F9" s="245">
        <f>'Príjmy bežné'!F32</f>
        <v>508033</v>
      </c>
      <c r="G9" s="170">
        <f>'Príjmy bežné'!G32</f>
        <v>486933</v>
      </c>
      <c r="H9" s="295">
        <f>'Príjmy bežné'!H32</f>
        <v>483319</v>
      </c>
      <c r="I9" s="160"/>
    </row>
    <row r="10" spans="1:10" ht="15.75" x14ac:dyDescent="0.25">
      <c r="A10" s="210" t="s">
        <v>218</v>
      </c>
      <c r="B10" s="229">
        <f>B11+B12</f>
        <v>46684</v>
      </c>
      <c r="C10" s="261">
        <f t="shared" ref="C10:H10" si="2">C11+C12</f>
        <v>26971</v>
      </c>
      <c r="D10" s="246">
        <f t="shared" si="2"/>
        <v>488013</v>
      </c>
      <c r="E10" s="273">
        <f t="shared" si="2"/>
        <v>354022</v>
      </c>
      <c r="F10" s="246">
        <f t="shared" si="2"/>
        <v>18910</v>
      </c>
      <c r="G10" s="211">
        <f t="shared" si="2"/>
        <v>90500</v>
      </c>
      <c r="H10" s="296">
        <f t="shared" si="2"/>
        <v>0</v>
      </c>
      <c r="I10" s="213"/>
    </row>
    <row r="11" spans="1:10" x14ac:dyDescent="0.2">
      <c r="A11" s="79" t="s">
        <v>172</v>
      </c>
      <c r="B11" s="205">
        <f>'Príjmy kapitálové'!B4</f>
        <v>0</v>
      </c>
      <c r="C11" s="151">
        <f>'Príjmy kapitálové'!C4</f>
        <v>0</v>
      </c>
      <c r="D11" s="245">
        <f>'Príjmy kapitálové'!D4</f>
        <v>830</v>
      </c>
      <c r="E11" s="276">
        <f>'Príjmy kapitálové'!E4</f>
        <v>692</v>
      </c>
      <c r="F11" s="245">
        <f>'Príjmy kapitálové'!F4</f>
        <v>500</v>
      </c>
      <c r="G11" s="170">
        <f>'Príjmy kapitálové'!G4</f>
        <v>500</v>
      </c>
      <c r="H11" s="297">
        <f>'Príjmy kapitálové'!H4</f>
        <v>0</v>
      </c>
      <c r="I11" s="160"/>
    </row>
    <row r="12" spans="1:10" x14ac:dyDescent="0.2">
      <c r="A12" s="135" t="s">
        <v>171</v>
      </c>
      <c r="B12" s="205">
        <f>'Príjmy kapitálové'!B5+'Príjmy kapitálové'!B6+'Príjmy kapitálové'!B7+'Príjmy kapitálové'!B9+'Príjmy kapitálové'!B11+'Príjmy kapitálové'!B13</f>
        <v>46684</v>
      </c>
      <c r="C12" s="151">
        <f>'Príjmy kapitálové'!C5+'Príjmy kapitálové'!C6+'Príjmy kapitálové'!C7+'Príjmy kapitálové'!C9+'Príjmy kapitálové'!C10+'Príjmy kapitálové'!C11+'Príjmy kapitálové'!C13</f>
        <v>26971</v>
      </c>
      <c r="D12" s="245">
        <f>'Príjmy kapitálové'!D5+'Príjmy kapitálové'!D6+'Príjmy kapitálové'!D7+'Príjmy kapitálové'!D9+'Príjmy kapitálové'!D10+'Príjmy kapitálové'!D11+'Príjmy kapitálové'!D12+'Príjmy kapitálové'!D13</f>
        <v>487183</v>
      </c>
      <c r="E12" s="276">
        <f>'Príjmy kapitálové'!E5+'Príjmy kapitálové'!E6+'Príjmy kapitálové'!E7+'Príjmy kapitálové'!E9+'Príjmy kapitálové'!E11+'Príjmy kapitálové'!E13</f>
        <v>353330</v>
      </c>
      <c r="F12" s="245">
        <f>'Príjmy kapitálové'!F5+'Príjmy kapitálové'!F6+'Príjmy kapitálové'!F7+'Príjmy kapitálové'!F9+'Príjmy kapitálové'!F10+'Príjmy kapitálové'!F11+'Príjmy kapitálové'!F12+'Príjmy kapitálové'!F13</f>
        <v>18410</v>
      </c>
      <c r="G12" s="170">
        <f>'Príjmy kapitálové'!G5+'Príjmy kapitálové'!G6+'Príjmy kapitálové'!G7+'Príjmy kapitálové'!G8+'Príjmy kapitálové'!G9+'Príjmy kapitálové'!G11+'Príjmy kapitálové'!G13</f>
        <v>90000</v>
      </c>
      <c r="H12" s="295">
        <f>'Príjmy kapitálové'!H5+'Príjmy kapitálové'!H6+'Príjmy kapitálové'!H7+'Príjmy kapitálové'!H9+'Príjmy kapitálové'!H11+'Príjmy kapitálové'!H13</f>
        <v>0</v>
      </c>
      <c r="I12" s="160"/>
    </row>
    <row r="13" spans="1:10" ht="15.75" customHeight="1" x14ac:dyDescent="0.25">
      <c r="A13" s="210" t="s">
        <v>219</v>
      </c>
      <c r="B13" s="229">
        <f>B14+B15</f>
        <v>61878</v>
      </c>
      <c r="C13" s="261">
        <f t="shared" ref="C13:H13" si="3">C14+C15</f>
        <v>58756</v>
      </c>
      <c r="D13" s="246">
        <f t="shared" si="3"/>
        <v>58189</v>
      </c>
      <c r="E13" s="273">
        <f t="shared" si="3"/>
        <v>748935</v>
      </c>
      <c r="F13" s="246">
        <f t="shared" si="3"/>
        <v>15000</v>
      </c>
      <c r="G13" s="211">
        <f t="shared" si="3"/>
        <v>15000</v>
      </c>
      <c r="H13" s="296">
        <f t="shared" si="3"/>
        <v>12000</v>
      </c>
      <c r="I13" s="213"/>
    </row>
    <row r="14" spans="1:10" ht="29.25" customHeight="1" x14ac:dyDescent="0.2">
      <c r="A14" s="311" t="s">
        <v>173</v>
      </c>
      <c r="B14" s="230">
        <f>'Príjmové operácie'!B4+'Príjmové operácie'!B5+'Príjmové operácie'!B6</f>
        <v>61878</v>
      </c>
      <c r="C14" s="262">
        <f>'Príjmové operácie'!C4+'Príjmové operácie'!C5+'Príjmové operácie'!C6</f>
        <v>58756</v>
      </c>
      <c r="D14" s="247">
        <f>'Príjmové operácie'!D4+'Príjmové operácie'!D5+'Príjmové operácie'!D6+'Príjmové operácie'!D7</f>
        <v>58189</v>
      </c>
      <c r="E14" s="277">
        <f>'Príjmové operácie'!E4+'Príjmové operácie'!E5+'Príjmové operácie'!E6+'Príjmové operácie'!E7</f>
        <v>33615</v>
      </c>
      <c r="F14" s="247">
        <f>'Príjmové operácie'!F4+'Príjmové operácie'!F5+'Príjmové operácie'!F6+'Príjmové operácie'!F7</f>
        <v>15000</v>
      </c>
      <c r="G14" s="171">
        <f>'Príjmové operácie'!G4+'Príjmové operácie'!G5+'Príjmové operácie'!G6</f>
        <v>15000</v>
      </c>
      <c r="H14" s="298">
        <f>'Príjmové operácie'!H4+'Príjmové operácie'!H5+'Príjmové operácie'!H6</f>
        <v>12000</v>
      </c>
      <c r="I14" s="216"/>
      <c r="J14" s="152"/>
    </row>
    <row r="15" spans="1:10" ht="13.5" thickBot="1" x14ac:dyDescent="0.25">
      <c r="A15" s="312" t="s">
        <v>174</v>
      </c>
      <c r="B15" s="231">
        <f>'Príjmové operácie'!B8+'Príjmové operácie'!B10</f>
        <v>0</v>
      </c>
      <c r="C15" s="263">
        <f>'Príjmové operácie'!C8+'Príjmové operácie'!C10</f>
        <v>0</v>
      </c>
      <c r="D15" s="248">
        <f>'Príjmové operácie'!D8+'Príjmové operácie'!D10</f>
        <v>0</v>
      </c>
      <c r="E15" s="278">
        <f>'Príjmové operácie'!E8+'Príjmové operácie'!E9+'Príjmové operácie'!E10</f>
        <v>715320</v>
      </c>
      <c r="F15" s="248">
        <f>'Príjmové operácie'!F8+'Príjmové operácie'!F10</f>
        <v>0</v>
      </c>
      <c r="G15" s="172">
        <f>'Príjmové operácie'!G8+'Príjmové operácie'!G10</f>
        <v>0</v>
      </c>
      <c r="H15" s="299">
        <f>'Príjmové operácie'!H8+'Príjmové operácie'!H10</f>
        <v>0</v>
      </c>
      <c r="I15" s="160"/>
    </row>
    <row r="16" spans="1:10" ht="17.25" thickTop="1" thickBot="1" x14ac:dyDescent="0.3">
      <c r="A16" s="222" t="s">
        <v>175</v>
      </c>
      <c r="B16" s="232">
        <f>B3+B10+B13</f>
        <v>873692</v>
      </c>
      <c r="C16" s="264">
        <f t="shared" ref="C16:H16" si="4">C3+C10+C13</f>
        <v>951902</v>
      </c>
      <c r="D16" s="249">
        <f t="shared" si="4"/>
        <v>1526369</v>
      </c>
      <c r="E16" s="279">
        <f t="shared" si="4"/>
        <v>1984543</v>
      </c>
      <c r="F16" s="249">
        <f t="shared" si="4"/>
        <v>916763</v>
      </c>
      <c r="G16" s="173">
        <f t="shared" si="4"/>
        <v>1000703</v>
      </c>
      <c r="H16" s="300">
        <f t="shared" si="4"/>
        <v>901007</v>
      </c>
      <c r="I16" s="217"/>
    </row>
    <row r="17" spans="1:10" ht="13.5" thickTop="1" x14ac:dyDescent="0.2">
      <c r="A17" s="159"/>
      <c r="B17" s="174"/>
      <c r="C17" s="265"/>
      <c r="D17" s="160"/>
      <c r="E17" s="280"/>
      <c r="F17" s="160"/>
      <c r="G17" s="309"/>
      <c r="H17" s="161"/>
      <c r="I17" s="160"/>
    </row>
    <row r="18" spans="1:10" ht="15.75" x14ac:dyDescent="0.25">
      <c r="A18" s="203" t="s">
        <v>220</v>
      </c>
      <c r="B18" s="233">
        <f>B19</f>
        <v>742635</v>
      </c>
      <c r="C18" s="266">
        <f t="shared" ref="C18:H18" si="5">C19</f>
        <v>884506</v>
      </c>
      <c r="D18" s="233">
        <f t="shared" si="5"/>
        <v>921531</v>
      </c>
      <c r="E18" s="281">
        <f t="shared" si="5"/>
        <v>860850</v>
      </c>
      <c r="F18" s="233">
        <f t="shared" si="5"/>
        <v>880765</v>
      </c>
      <c r="G18" s="310">
        <f t="shared" si="5"/>
        <v>829992</v>
      </c>
      <c r="H18" s="301">
        <f t="shared" si="5"/>
        <v>856083</v>
      </c>
      <c r="I18" s="218"/>
    </row>
    <row r="19" spans="1:10" ht="15" x14ac:dyDescent="0.25">
      <c r="A19" s="79" t="s">
        <v>176</v>
      </c>
      <c r="B19" s="234">
        <f>'Výdavky bežné'!B3</f>
        <v>742635</v>
      </c>
      <c r="C19" s="267">
        <f>'Výdavky bežné'!C3</f>
        <v>884506</v>
      </c>
      <c r="D19" s="250">
        <f>'Výdavky bežné'!D3</f>
        <v>921531</v>
      </c>
      <c r="E19" s="282">
        <f>'Výdavky bežné'!E3</f>
        <v>860850</v>
      </c>
      <c r="F19" s="250">
        <f>'Výdavky bežné'!F3</f>
        <v>880765</v>
      </c>
      <c r="G19" s="175">
        <f>'Výdavky bežné'!G3</f>
        <v>829992</v>
      </c>
      <c r="H19" s="297">
        <f>'Výdavky bežné'!H3</f>
        <v>856083</v>
      </c>
      <c r="I19" s="160"/>
      <c r="J19" s="148" t="s">
        <v>165</v>
      </c>
    </row>
    <row r="20" spans="1:10" ht="15" hidden="1" outlineLevel="1" x14ac:dyDescent="0.25">
      <c r="A20" s="164" t="s">
        <v>177</v>
      </c>
      <c r="B20" s="235"/>
      <c r="C20" s="153"/>
      <c r="D20" s="251"/>
      <c r="E20" s="283"/>
      <c r="F20" s="251"/>
      <c r="G20" s="176"/>
      <c r="H20" s="302"/>
      <c r="I20" s="215"/>
      <c r="J20" s="150" t="s">
        <v>167</v>
      </c>
    </row>
    <row r="21" spans="1:10" ht="15" hidden="1" outlineLevel="1" x14ac:dyDescent="0.25">
      <c r="A21" s="164" t="s">
        <v>178</v>
      </c>
      <c r="B21" s="235"/>
      <c r="C21" s="153"/>
      <c r="D21" s="251"/>
      <c r="E21" s="283"/>
      <c r="F21" s="251"/>
      <c r="G21" s="176"/>
      <c r="H21" s="302"/>
      <c r="I21" s="215"/>
      <c r="J21" s="148"/>
    </row>
    <row r="22" spans="1:10" ht="15" hidden="1" outlineLevel="1" x14ac:dyDescent="0.25">
      <c r="A22" s="164" t="s">
        <v>179</v>
      </c>
      <c r="B22" s="235"/>
      <c r="C22" s="153"/>
      <c r="D22" s="251"/>
      <c r="E22" s="283"/>
      <c r="F22" s="251"/>
      <c r="G22" s="176"/>
      <c r="H22" s="302"/>
      <c r="I22" s="215"/>
      <c r="J22" s="148"/>
    </row>
    <row r="23" spans="1:10" ht="15" hidden="1" outlineLevel="2" x14ac:dyDescent="0.25">
      <c r="A23" s="165" t="s">
        <v>180</v>
      </c>
      <c r="B23" s="236"/>
      <c r="C23" s="154"/>
      <c r="D23" s="252"/>
      <c r="E23" s="284"/>
      <c r="F23" s="252"/>
      <c r="G23" s="177"/>
      <c r="H23" s="303"/>
      <c r="I23" s="219"/>
      <c r="J23" s="155" t="s">
        <v>181</v>
      </c>
    </row>
    <row r="24" spans="1:10" ht="15" hidden="1" outlineLevel="3" x14ac:dyDescent="0.25">
      <c r="A24" s="166" t="s">
        <v>182</v>
      </c>
      <c r="B24" s="237"/>
      <c r="C24" s="156"/>
      <c r="D24" s="253"/>
      <c r="E24" s="285"/>
      <c r="F24" s="253"/>
      <c r="G24" s="178"/>
      <c r="H24" s="304"/>
      <c r="I24" s="220"/>
      <c r="J24" s="157" t="s">
        <v>183</v>
      </c>
    </row>
    <row r="25" spans="1:10" ht="15" hidden="1" outlineLevel="3" x14ac:dyDescent="0.25">
      <c r="A25" s="167" t="s">
        <v>184</v>
      </c>
      <c r="B25" s="237"/>
      <c r="C25" s="156"/>
      <c r="D25" s="253"/>
      <c r="E25" s="285"/>
      <c r="F25" s="253"/>
      <c r="G25" s="178"/>
      <c r="H25" s="304"/>
      <c r="I25" s="220"/>
    </row>
    <row r="26" spans="1:10" ht="15" hidden="1" outlineLevel="2" x14ac:dyDescent="0.25">
      <c r="A26" s="165" t="s">
        <v>185</v>
      </c>
      <c r="B26" s="236"/>
      <c r="C26" s="154"/>
      <c r="D26" s="252"/>
      <c r="E26" s="284"/>
      <c r="F26" s="252"/>
      <c r="G26" s="177"/>
      <c r="H26" s="303"/>
      <c r="I26" s="219"/>
    </row>
    <row r="27" spans="1:10" ht="15" hidden="1" outlineLevel="2" x14ac:dyDescent="0.25">
      <c r="A27" s="165" t="s">
        <v>186</v>
      </c>
      <c r="B27" s="236"/>
      <c r="C27" s="154"/>
      <c r="D27" s="252"/>
      <c r="E27" s="284"/>
      <c r="F27" s="252"/>
      <c r="G27" s="177"/>
      <c r="H27" s="303"/>
      <c r="I27" s="219"/>
      <c r="J27" s="155" t="s">
        <v>181</v>
      </c>
    </row>
    <row r="28" spans="1:10" ht="15" hidden="1" outlineLevel="3" x14ac:dyDescent="0.25">
      <c r="A28" s="166" t="s">
        <v>187</v>
      </c>
      <c r="B28" s="237"/>
      <c r="C28" s="156"/>
      <c r="D28" s="253"/>
      <c r="E28" s="285"/>
      <c r="F28" s="253"/>
      <c r="G28" s="178"/>
      <c r="H28" s="304"/>
      <c r="I28" s="220"/>
      <c r="J28" s="157" t="s">
        <v>183</v>
      </c>
    </row>
    <row r="29" spans="1:10" ht="15" hidden="1" outlineLevel="3" x14ac:dyDescent="0.25">
      <c r="A29" s="166" t="s">
        <v>188</v>
      </c>
      <c r="B29" s="237"/>
      <c r="C29" s="156"/>
      <c r="D29" s="253"/>
      <c r="E29" s="285"/>
      <c r="F29" s="253"/>
      <c r="G29" s="178"/>
      <c r="H29" s="304"/>
      <c r="I29" s="220"/>
    </row>
    <row r="30" spans="1:10" ht="15" hidden="1" outlineLevel="3" x14ac:dyDescent="0.25">
      <c r="A30" s="166" t="s">
        <v>189</v>
      </c>
      <c r="B30" s="237"/>
      <c r="C30" s="156"/>
      <c r="D30" s="253"/>
      <c r="E30" s="285"/>
      <c r="F30" s="253"/>
      <c r="G30" s="178"/>
      <c r="H30" s="304"/>
      <c r="I30" s="220"/>
    </row>
    <row r="31" spans="1:10" ht="15" hidden="1" outlineLevel="3" x14ac:dyDescent="0.25">
      <c r="A31" s="166" t="s">
        <v>190</v>
      </c>
      <c r="B31" s="237"/>
      <c r="C31" s="156"/>
      <c r="D31" s="253"/>
      <c r="E31" s="285"/>
      <c r="F31" s="253"/>
      <c r="G31" s="178"/>
      <c r="H31" s="304"/>
      <c r="I31" s="220"/>
    </row>
    <row r="32" spans="1:10" ht="15" hidden="1" outlineLevel="2" x14ac:dyDescent="0.25">
      <c r="A32" s="165" t="s">
        <v>191</v>
      </c>
      <c r="B32" s="236"/>
      <c r="C32" s="154"/>
      <c r="D32" s="252"/>
      <c r="E32" s="284"/>
      <c r="F32" s="252"/>
      <c r="G32" s="177"/>
      <c r="H32" s="303"/>
      <c r="I32" s="219"/>
    </row>
    <row r="33" spans="1:9" ht="15" hidden="1" outlineLevel="2" x14ac:dyDescent="0.25">
      <c r="A33" s="165" t="s">
        <v>192</v>
      </c>
      <c r="B33" s="236"/>
      <c r="C33" s="154"/>
      <c r="D33" s="252"/>
      <c r="E33" s="284"/>
      <c r="F33" s="252"/>
      <c r="G33" s="177"/>
      <c r="H33" s="303"/>
      <c r="I33" s="219"/>
    </row>
    <row r="34" spans="1:9" ht="15" hidden="1" outlineLevel="2" x14ac:dyDescent="0.25">
      <c r="A34" s="165" t="s">
        <v>193</v>
      </c>
      <c r="B34" s="236"/>
      <c r="C34" s="154"/>
      <c r="D34" s="252"/>
      <c r="E34" s="284"/>
      <c r="F34" s="252"/>
      <c r="G34" s="177"/>
      <c r="H34" s="303"/>
      <c r="I34" s="219"/>
    </row>
    <row r="35" spans="1:9" ht="15" hidden="1" outlineLevel="2" x14ac:dyDescent="0.25">
      <c r="A35" s="165" t="s">
        <v>194</v>
      </c>
      <c r="B35" s="236"/>
      <c r="C35" s="154"/>
      <c r="D35" s="252"/>
      <c r="E35" s="284"/>
      <c r="F35" s="252"/>
      <c r="G35" s="177"/>
      <c r="H35" s="303"/>
      <c r="I35" s="219"/>
    </row>
    <row r="36" spans="1:9" ht="15" hidden="1" outlineLevel="1" x14ac:dyDescent="0.25">
      <c r="A36" s="164" t="s">
        <v>195</v>
      </c>
      <c r="B36" s="235"/>
      <c r="C36" s="153"/>
      <c r="D36" s="251"/>
      <c r="E36" s="283"/>
      <c r="F36" s="251"/>
      <c r="G36" s="176"/>
      <c r="H36" s="302"/>
      <c r="I36" s="215"/>
    </row>
    <row r="37" spans="1:9" ht="15" hidden="1" outlineLevel="1" x14ac:dyDescent="0.25">
      <c r="A37" s="164" t="s">
        <v>196</v>
      </c>
      <c r="B37" s="235"/>
      <c r="C37" s="153"/>
      <c r="D37" s="251"/>
      <c r="E37" s="283"/>
      <c r="F37" s="251"/>
      <c r="G37" s="176"/>
      <c r="H37" s="302"/>
      <c r="I37" s="215"/>
    </row>
    <row r="38" spans="1:9" ht="15.75" collapsed="1" x14ac:dyDescent="0.25">
      <c r="A38" s="206" t="s">
        <v>221</v>
      </c>
      <c r="B38" s="238">
        <f>B39</f>
        <v>154031</v>
      </c>
      <c r="C38" s="268">
        <f t="shared" ref="C38:H38" si="6">C39</f>
        <v>36533</v>
      </c>
      <c r="D38" s="254">
        <f t="shared" si="6"/>
        <v>539144</v>
      </c>
      <c r="E38" s="286">
        <f t="shared" si="6"/>
        <v>1096898</v>
      </c>
      <c r="F38" s="254">
        <f t="shared" si="6"/>
        <v>18410</v>
      </c>
      <c r="G38" s="209">
        <f t="shared" si="6"/>
        <v>150400</v>
      </c>
      <c r="H38" s="305">
        <f t="shared" si="6"/>
        <v>13120</v>
      </c>
      <c r="I38" s="221"/>
    </row>
    <row r="39" spans="1:9" x14ac:dyDescent="0.2">
      <c r="A39" s="79" t="s">
        <v>197</v>
      </c>
      <c r="B39" s="234">
        <f>'Výdavky kapitálové'!B3</f>
        <v>154031</v>
      </c>
      <c r="C39" s="267">
        <f>'Výdavky kapitálové'!C3</f>
        <v>36533</v>
      </c>
      <c r="D39" s="250">
        <f>'Výdavky kapitálové'!D3</f>
        <v>539144</v>
      </c>
      <c r="E39" s="282">
        <f>'Výdavky kapitálové'!E3</f>
        <v>1096898</v>
      </c>
      <c r="F39" s="250">
        <f>'Výdavky kapitálové'!F3</f>
        <v>18410</v>
      </c>
      <c r="G39" s="175">
        <f>'Výdavky kapitálové'!G3</f>
        <v>150400</v>
      </c>
      <c r="H39" s="297">
        <f>'Výdavky kapitálové'!H3</f>
        <v>13120</v>
      </c>
      <c r="I39" s="160"/>
    </row>
    <row r="40" spans="1:9" ht="15.75" x14ac:dyDescent="0.25">
      <c r="A40" s="207" t="s">
        <v>222</v>
      </c>
      <c r="B40" s="239">
        <f>B41</f>
        <v>0</v>
      </c>
      <c r="C40" s="269">
        <f t="shared" ref="C40:H40" si="7">C41</f>
        <v>0</v>
      </c>
      <c r="D40" s="255">
        <f t="shared" si="7"/>
        <v>24565</v>
      </c>
      <c r="E40" s="287">
        <f t="shared" si="7"/>
        <v>17254</v>
      </c>
      <c r="F40" s="255">
        <f t="shared" si="7"/>
        <v>17588</v>
      </c>
      <c r="G40" s="208">
        <f t="shared" si="7"/>
        <v>17748</v>
      </c>
      <c r="H40" s="306">
        <f t="shared" si="7"/>
        <v>17929</v>
      </c>
      <c r="I40" s="218"/>
    </row>
    <row r="41" spans="1:9" ht="13.5" thickBot="1" x14ac:dyDescent="0.25">
      <c r="A41" s="312" t="s">
        <v>198</v>
      </c>
      <c r="B41" s="231">
        <f>'Výdavkové operácie'!B3</f>
        <v>0</v>
      </c>
      <c r="C41" s="263">
        <f>'Výdavkové operácie'!C3</f>
        <v>0</v>
      </c>
      <c r="D41" s="248">
        <f>'Výdavkové operácie'!D3</f>
        <v>24565</v>
      </c>
      <c r="E41" s="278">
        <f>'Výdavkové operácie'!E3</f>
        <v>17254</v>
      </c>
      <c r="F41" s="248">
        <f>'Výdavkové operácie'!F3</f>
        <v>17588</v>
      </c>
      <c r="G41" s="172">
        <f>'Výdavkové operácie'!G3</f>
        <v>17748</v>
      </c>
      <c r="H41" s="299">
        <f>'Výdavkové operácie'!H3</f>
        <v>17929</v>
      </c>
      <c r="I41" s="160"/>
    </row>
    <row r="42" spans="1:9" ht="17.25" thickTop="1" thickBot="1" x14ac:dyDescent="0.3">
      <c r="A42" s="222" t="s">
        <v>199</v>
      </c>
      <c r="B42" s="232">
        <f>B41+B39+B18</f>
        <v>896666</v>
      </c>
      <c r="C42" s="264">
        <f t="shared" ref="C42:H42" si="8">C41+C39+C18</f>
        <v>921039</v>
      </c>
      <c r="D42" s="249">
        <f t="shared" si="8"/>
        <v>1485240</v>
      </c>
      <c r="E42" s="279">
        <f t="shared" si="8"/>
        <v>1975002</v>
      </c>
      <c r="F42" s="249">
        <f t="shared" si="8"/>
        <v>916763</v>
      </c>
      <c r="G42" s="173">
        <f t="shared" si="8"/>
        <v>998140</v>
      </c>
      <c r="H42" s="300">
        <f t="shared" si="8"/>
        <v>887132</v>
      </c>
      <c r="I42" s="217"/>
    </row>
    <row r="43" spans="1:9" ht="14.25" thickTop="1" thickBot="1" x14ac:dyDescent="0.25">
      <c r="A43" s="159"/>
      <c r="B43" s="174"/>
      <c r="C43" s="265"/>
      <c r="D43" s="160"/>
      <c r="E43" s="280"/>
      <c r="F43" s="160"/>
      <c r="G43" s="309"/>
      <c r="H43" s="161"/>
      <c r="I43" s="160"/>
    </row>
    <row r="44" spans="1:9" ht="16.5" thickBot="1" x14ac:dyDescent="0.3">
      <c r="A44" s="223" t="s">
        <v>200</v>
      </c>
      <c r="B44" s="240">
        <f>B16-B42</f>
        <v>-22974</v>
      </c>
      <c r="C44" s="270">
        <f t="shared" ref="C44:H44" si="9">C16-C42</f>
        <v>30863</v>
      </c>
      <c r="D44" s="256">
        <f t="shared" si="9"/>
        <v>41129</v>
      </c>
      <c r="E44" s="288">
        <f t="shared" si="9"/>
        <v>9541</v>
      </c>
      <c r="F44" s="256">
        <f t="shared" si="9"/>
        <v>0</v>
      </c>
      <c r="G44" s="179">
        <f t="shared" si="9"/>
        <v>2563</v>
      </c>
      <c r="H44" s="307">
        <f t="shared" si="9"/>
        <v>13875</v>
      </c>
      <c r="I44" s="217"/>
    </row>
    <row r="45" spans="1:9" ht="13.5" thickTop="1" x14ac:dyDescent="0.2"/>
    <row r="47" spans="1:9" x14ac:dyDescent="0.2">
      <c r="A47" t="s">
        <v>306</v>
      </c>
    </row>
  </sheetData>
  <pageMargins left="0.47244094488188981" right="0.39370078740157483" top="1.1811023622047245" bottom="1.3779527559055118" header="0.31496062992125984" footer="1.0236220472440944"/>
  <pageSetup paperSize="9" orientation="landscape" r:id="rId1"/>
  <headerFooter>
    <oddHeader>&amp;C&amp;"Arial CE,Tučné"&amp;12Rozpočet Obce Dolná Poruba na roky 2025 - 2027 
na úrovni hlavnej kategórie ekonomickej klasifikácie rozpočtovej klasifikácie</oddHeader>
    <oddFooter>&amp;L&amp;"Arial CE,Normálne"Prerokované na finančnej komisii dňa: 02.12.2024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91"/>
  <sheetViews>
    <sheetView showGridLines="0" zoomScale="85" zoomScaleNormal="85" workbookViewId="0">
      <selection activeCell="A41" sqref="A41"/>
    </sheetView>
  </sheetViews>
  <sheetFormatPr defaultRowHeight="12.75" x14ac:dyDescent="0.2"/>
  <cols>
    <col min="1" max="1" width="51.85546875" style="1" customWidth="1"/>
    <col min="2" max="2" width="13" customWidth="1"/>
    <col min="3" max="8" width="12.5703125" customWidth="1"/>
    <col min="9" max="9" width="19.140625" customWidth="1"/>
  </cols>
  <sheetData>
    <row r="1" spans="1:8" ht="13.5" thickTop="1" x14ac:dyDescent="0.2">
      <c r="A1" s="383" t="s">
        <v>110</v>
      </c>
      <c r="B1" s="385" t="s">
        <v>111</v>
      </c>
      <c r="C1" s="386"/>
      <c r="D1" s="386"/>
      <c r="E1" s="386"/>
      <c r="F1" s="386"/>
      <c r="G1" s="386"/>
      <c r="H1" s="387"/>
    </row>
    <row r="2" spans="1:8" ht="13.5" thickBot="1" x14ac:dyDescent="0.25">
      <c r="A2" s="384"/>
      <c r="B2" s="137" t="s">
        <v>250</v>
      </c>
      <c r="C2" s="138" t="s">
        <v>270</v>
      </c>
      <c r="D2" s="45" t="s">
        <v>262</v>
      </c>
      <c r="E2" s="45" t="s">
        <v>263</v>
      </c>
      <c r="F2" s="138" t="s">
        <v>99</v>
      </c>
      <c r="G2" s="138" t="s">
        <v>223</v>
      </c>
      <c r="H2" s="139" t="s">
        <v>264</v>
      </c>
    </row>
    <row r="3" spans="1:8" ht="24.75" customHeight="1" thickBot="1" x14ac:dyDescent="0.3">
      <c r="A3" s="134" t="s">
        <v>21</v>
      </c>
      <c r="B3" s="140">
        <f>SUM(B4:B6)</f>
        <v>873692</v>
      </c>
      <c r="C3" s="41">
        <f t="shared" ref="C3:H3" si="0">SUM(C4:C6)</f>
        <v>951902</v>
      </c>
      <c r="D3" s="41">
        <f t="shared" si="0"/>
        <v>1526369</v>
      </c>
      <c r="E3" s="41">
        <f t="shared" si="0"/>
        <v>1984543</v>
      </c>
      <c r="F3" s="41">
        <f t="shared" si="0"/>
        <v>916763</v>
      </c>
      <c r="G3" s="41">
        <f t="shared" si="0"/>
        <v>1000703</v>
      </c>
      <c r="H3" s="42">
        <f t="shared" si="0"/>
        <v>901007</v>
      </c>
    </row>
    <row r="4" spans="1:8" ht="19.5" customHeight="1" x14ac:dyDescent="0.2">
      <c r="A4" s="159" t="s">
        <v>0</v>
      </c>
      <c r="B4" s="195">
        <f>'Príjmy bežné'!B3</f>
        <v>765130</v>
      </c>
      <c r="C4" s="196">
        <f>'Príjmy bežné'!C3</f>
        <v>866175</v>
      </c>
      <c r="D4" s="196">
        <f>'Príjmy bežné'!D3</f>
        <v>980167</v>
      </c>
      <c r="E4" s="196">
        <f>'Príjmy bežné'!E3</f>
        <v>881586</v>
      </c>
      <c r="F4" s="196">
        <f>'Príjmy bežné'!F3</f>
        <v>882853</v>
      </c>
      <c r="G4" s="196">
        <f>'Príjmy bežné'!G3</f>
        <v>895203</v>
      </c>
      <c r="H4" s="197">
        <f>'Príjmy bežné'!H3</f>
        <v>889007</v>
      </c>
    </row>
    <row r="5" spans="1:8" ht="20.25" customHeight="1" x14ac:dyDescent="0.2">
      <c r="A5" s="79" t="s">
        <v>20</v>
      </c>
      <c r="B5" s="199">
        <f>'Príjmové operácie'!B3</f>
        <v>61878</v>
      </c>
      <c r="C5" s="43">
        <f>'Príjmové operácie'!C3</f>
        <v>58756</v>
      </c>
      <c r="D5" s="43">
        <f>'Príjmové operácie'!D3</f>
        <v>58189</v>
      </c>
      <c r="E5" s="43">
        <f>'Príjmové operácie'!E3</f>
        <v>748935</v>
      </c>
      <c r="F5" s="43">
        <f>'Príjmové operácie'!F3</f>
        <v>15000</v>
      </c>
      <c r="G5" s="43">
        <f>'Príjmové operácie'!G3</f>
        <v>15000</v>
      </c>
      <c r="H5" s="200">
        <f>'Príjmové operácie'!H3</f>
        <v>12000</v>
      </c>
    </row>
    <row r="6" spans="1:8" ht="17.25" customHeight="1" thickBot="1" x14ac:dyDescent="0.25">
      <c r="A6" s="159" t="s">
        <v>63</v>
      </c>
      <c r="B6" s="195">
        <f>'Príjmy kapitálové'!B3</f>
        <v>46684</v>
      </c>
      <c r="C6" s="196">
        <f>'Príjmy kapitálové'!C3</f>
        <v>26971</v>
      </c>
      <c r="D6" s="196">
        <f>'Príjmy kapitálové'!D3</f>
        <v>488013</v>
      </c>
      <c r="E6" s="196">
        <f>'Príjmy kapitálové'!E3</f>
        <v>354022</v>
      </c>
      <c r="F6" s="196">
        <f>'Príjmy kapitálové'!F3</f>
        <v>18910</v>
      </c>
      <c r="G6" s="196">
        <f>'Príjmy kapitálové'!G3</f>
        <v>90500</v>
      </c>
      <c r="H6" s="197">
        <f>'Príjmy kapitálové'!H3</f>
        <v>0</v>
      </c>
    </row>
    <row r="7" spans="1:8" ht="19.5" customHeight="1" thickBot="1" x14ac:dyDescent="0.3">
      <c r="A7" s="134" t="s">
        <v>59</v>
      </c>
      <c r="B7" s="145">
        <f>SUM(B8:B10)</f>
        <v>896666</v>
      </c>
      <c r="C7" s="146">
        <f t="shared" ref="C7:H7" si="1">SUM(C8:C10)</f>
        <v>921039</v>
      </c>
      <c r="D7" s="146">
        <f t="shared" si="1"/>
        <v>1485240</v>
      </c>
      <c r="E7" s="146">
        <f t="shared" si="1"/>
        <v>1975002</v>
      </c>
      <c r="F7" s="146">
        <f t="shared" si="1"/>
        <v>916763</v>
      </c>
      <c r="G7" s="146">
        <f t="shared" si="1"/>
        <v>998140</v>
      </c>
      <c r="H7" s="147">
        <f t="shared" si="1"/>
        <v>887132</v>
      </c>
    </row>
    <row r="8" spans="1:8" ht="19.5" customHeight="1" x14ac:dyDescent="0.2">
      <c r="A8" s="159" t="s">
        <v>22</v>
      </c>
      <c r="B8" s="195">
        <f>'Výdavky bežné'!B3</f>
        <v>742635</v>
      </c>
      <c r="C8" s="196">
        <f>'Výdavky bežné'!C3</f>
        <v>884506</v>
      </c>
      <c r="D8" s="196">
        <f>'Výdavky bežné'!D3</f>
        <v>921531</v>
      </c>
      <c r="E8" s="196">
        <f>'Výdavky bežné'!E3</f>
        <v>860850</v>
      </c>
      <c r="F8" s="196">
        <f>'Výdavky bežné'!F3</f>
        <v>880765</v>
      </c>
      <c r="G8" s="196">
        <f>'Výdavky bežné'!G3</f>
        <v>829992</v>
      </c>
      <c r="H8" s="197">
        <f>'Výdavky bežné'!H3</f>
        <v>856083</v>
      </c>
    </row>
    <row r="9" spans="1:8" ht="19.5" customHeight="1" x14ac:dyDescent="0.2">
      <c r="A9" s="79" t="s">
        <v>112</v>
      </c>
      <c r="B9" s="198">
        <f>'Výdavkové operácie'!B3</f>
        <v>0</v>
      </c>
      <c r="C9" s="44">
        <f>'Výdavkové operácie'!C3</f>
        <v>0</v>
      </c>
      <c r="D9" s="44">
        <f>'Výdavkové operácie'!D3</f>
        <v>24565</v>
      </c>
      <c r="E9" s="44">
        <f>'Výdavkové operácie'!E3</f>
        <v>17254</v>
      </c>
      <c r="F9" s="43">
        <f>'Výdavkové operácie'!F3</f>
        <v>17588</v>
      </c>
      <c r="G9" s="43">
        <f>'Výdavkové operácie'!G3</f>
        <v>17748</v>
      </c>
      <c r="H9" s="200">
        <f>'Výdavkové operácie'!H3</f>
        <v>17929</v>
      </c>
    </row>
    <row r="10" spans="1:8" ht="19.5" customHeight="1" thickBot="1" x14ac:dyDescent="0.25">
      <c r="A10" s="159" t="s">
        <v>58</v>
      </c>
      <c r="B10" s="195">
        <f>'Výdavky kapitálové'!B3</f>
        <v>154031</v>
      </c>
      <c r="C10" s="196">
        <f>'Výdavky kapitálové'!C3</f>
        <v>36533</v>
      </c>
      <c r="D10" s="196">
        <f>'Výdavky kapitálové'!D3</f>
        <v>539144</v>
      </c>
      <c r="E10" s="196">
        <f>'Výdavky kapitálové'!E3</f>
        <v>1096898</v>
      </c>
      <c r="F10" s="196">
        <f>'Výdavky kapitálové'!F3</f>
        <v>18410</v>
      </c>
      <c r="G10" s="196">
        <f>'Výdavky kapitálové'!G3</f>
        <v>150400</v>
      </c>
      <c r="H10" s="197">
        <f>'Výdavky kapitálové'!H3</f>
        <v>13120</v>
      </c>
    </row>
    <row r="11" spans="1:8" ht="19.5" customHeight="1" thickBot="1" x14ac:dyDescent="0.3">
      <c r="A11" s="134" t="s">
        <v>116</v>
      </c>
      <c r="B11" s="140">
        <f>SUM(B12:B14)</f>
        <v>-22974</v>
      </c>
      <c r="C11" s="41">
        <f t="shared" ref="C11:H11" si="2">SUM(C12:C14)</f>
        <v>30863</v>
      </c>
      <c r="D11" s="41">
        <f t="shared" si="2"/>
        <v>41129</v>
      </c>
      <c r="E11" s="41">
        <f t="shared" si="2"/>
        <v>9541</v>
      </c>
      <c r="F11" s="41">
        <f t="shared" si="2"/>
        <v>0</v>
      </c>
      <c r="G11" s="41">
        <f t="shared" si="2"/>
        <v>2563</v>
      </c>
      <c r="H11" s="42">
        <f t="shared" si="2"/>
        <v>13875</v>
      </c>
    </row>
    <row r="12" spans="1:8" ht="19.5" customHeight="1" x14ac:dyDescent="0.2">
      <c r="A12" s="135" t="s">
        <v>113</v>
      </c>
      <c r="B12" s="141">
        <f>B4-B8</f>
        <v>22495</v>
      </c>
      <c r="C12" s="39">
        <f t="shared" ref="C12:H12" si="3">C4-C8</f>
        <v>-18331</v>
      </c>
      <c r="D12" s="39">
        <f t="shared" si="3"/>
        <v>58636</v>
      </c>
      <c r="E12" s="39">
        <f t="shared" si="3"/>
        <v>20736</v>
      </c>
      <c r="F12" s="39">
        <f t="shared" si="3"/>
        <v>2088</v>
      </c>
      <c r="G12" s="39">
        <f t="shared" si="3"/>
        <v>65211</v>
      </c>
      <c r="H12" s="40">
        <f t="shared" si="3"/>
        <v>32924</v>
      </c>
    </row>
    <row r="13" spans="1:8" ht="19.5" customHeight="1" x14ac:dyDescent="0.2">
      <c r="A13" s="79" t="s">
        <v>115</v>
      </c>
      <c r="B13" s="106">
        <f>B5-B9</f>
        <v>61878</v>
      </c>
      <c r="C13" s="19">
        <f t="shared" ref="C13:H13" si="4">C5-C9</f>
        <v>58756</v>
      </c>
      <c r="D13" s="19">
        <f t="shared" si="4"/>
        <v>33624</v>
      </c>
      <c r="E13" s="19">
        <f t="shared" si="4"/>
        <v>731681</v>
      </c>
      <c r="F13" s="19">
        <f t="shared" si="4"/>
        <v>-2588</v>
      </c>
      <c r="G13" s="19">
        <f t="shared" si="4"/>
        <v>-2748</v>
      </c>
      <c r="H13" s="20">
        <f t="shared" si="4"/>
        <v>-5929</v>
      </c>
    </row>
    <row r="14" spans="1:8" ht="19.5" customHeight="1" thickBot="1" x14ac:dyDescent="0.25">
      <c r="A14" s="136" t="s">
        <v>114</v>
      </c>
      <c r="B14" s="142">
        <f>B6-B10</f>
        <v>-107347</v>
      </c>
      <c r="C14" s="21">
        <f t="shared" ref="C14:H14" si="5">C6-C10</f>
        <v>-9562</v>
      </c>
      <c r="D14" s="21">
        <f t="shared" si="5"/>
        <v>-51131</v>
      </c>
      <c r="E14" s="21">
        <f t="shared" si="5"/>
        <v>-742876</v>
      </c>
      <c r="F14" s="21">
        <f t="shared" si="5"/>
        <v>500</v>
      </c>
      <c r="G14" s="21">
        <f t="shared" si="5"/>
        <v>-59900</v>
      </c>
      <c r="H14" s="22">
        <f t="shared" si="5"/>
        <v>-13120</v>
      </c>
    </row>
    <row r="15" spans="1:8" ht="18.75" customHeight="1" thickTop="1" x14ac:dyDescent="0.2">
      <c r="A15" s="4"/>
      <c r="B15" s="6"/>
      <c r="C15" s="6"/>
      <c r="D15" s="6"/>
      <c r="E15" s="6"/>
      <c r="F15" s="6"/>
      <c r="G15" s="6"/>
      <c r="H15" s="6"/>
    </row>
    <row r="16" spans="1:8" ht="18.75" customHeight="1" x14ac:dyDescent="0.2">
      <c r="A16" s="2" t="s">
        <v>108</v>
      </c>
    </row>
    <row r="17" spans="1:4" ht="18.75" customHeight="1" x14ac:dyDescent="0.2">
      <c r="A17" t="s">
        <v>271</v>
      </c>
    </row>
    <row r="18" spans="1:4" ht="21" customHeight="1" x14ac:dyDescent="0.2">
      <c r="A18" t="s">
        <v>272</v>
      </c>
    </row>
    <row r="19" spans="1:4" ht="21.75" customHeight="1" x14ac:dyDescent="0.2">
      <c r="A19" t="s">
        <v>273</v>
      </c>
    </row>
    <row r="20" spans="1:4" ht="21.75" customHeight="1" x14ac:dyDescent="0.2">
      <c r="A20" t="s">
        <v>274</v>
      </c>
    </row>
    <row r="21" spans="1:4" ht="13.5" customHeight="1" x14ac:dyDescent="0.2">
      <c r="A21"/>
    </row>
    <row r="22" spans="1:4" x14ac:dyDescent="0.2">
      <c r="A22"/>
    </row>
    <row r="23" spans="1:4" ht="2.25" customHeight="1" x14ac:dyDescent="0.2">
      <c r="A23"/>
    </row>
    <row r="24" spans="1:4" hidden="1" x14ac:dyDescent="0.2">
      <c r="A24" t="s">
        <v>80</v>
      </c>
      <c r="B24" t="s">
        <v>81</v>
      </c>
    </row>
    <row r="25" spans="1:4" hidden="1" x14ac:dyDescent="0.2">
      <c r="A25"/>
    </row>
    <row r="26" spans="1:4" hidden="1" x14ac:dyDescent="0.2">
      <c r="A26"/>
    </row>
    <row r="27" spans="1:4" hidden="1" x14ac:dyDescent="0.2">
      <c r="A27"/>
    </row>
    <row r="28" spans="1:4" ht="15.75" customHeight="1" x14ac:dyDescent="0.2">
      <c r="A28" s="4" t="s">
        <v>275</v>
      </c>
    </row>
    <row r="29" spans="1:4" ht="27" customHeight="1" x14ac:dyDescent="0.2">
      <c r="A29" t="s">
        <v>66</v>
      </c>
    </row>
    <row r="30" spans="1:4" ht="15.75" customHeight="1" x14ac:dyDescent="0.2">
      <c r="A30" t="s">
        <v>310</v>
      </c>
      <c r="B30" s="3"/>
      <c r="C30" s="3"/>
      <c r="D30" s="3"/>
    </row>
    <row r="31" spans="1:4" ht="11.25" customHeight="1" x14ac:dyDescent="0.2">
      <c r="A31"/>
      <c r="B31" s="3"/>
      <c r="C31" s="3"/>
      <c r="D31" s="3"/>
    </row>
    <row r="32" spans="1:4" ht="20.25" hidden="1" customHeight="1" x14ac:dyDescent="0.2">
      <c r="A32"/>
    </row>
    <row r="33" spans="1:4" ht="8.25" hidden="1" customHeight="1" x14ac:dyDescent="0.2">
      <c r="A33"/>
    </row>
    <row r="34" spans="1:4" ht="0.75" customHeight="1" x14ac:dyDescent="0.2">
      <c r="A34"/>
      <c r="B34" s="3"/>
      <c r="C34" s="3"/>
      <c r="D34" s="3"/>
    </row>
    <row r="35" spans="1:4" ht="17.25" hidden="1" customHeight="1" x14ac:dyDescent="0.2">
      <c r="A35"/>
      <c r="B35" s="3"/>
      <c r="C35" s="3"/>
      <c r="D35" s="3"/>
    </row>
    <row r="36" spans="1:4" ht="20.25" customHeight="1" x14ac:dyDescent="0.2">
      <c r="A36" t="s">
        <v>67</v>
      </c>
      <c r="B36" s="3"/>
      <c r="C36" s="3"/>
      <c r="D36" s="3"/>
    </row>
    <row r="37" spans="1:4" ht="15" customHeight="1" x14ac:dyDescent="0.2">
      <c r="A37" t="s">
        <v>311</v>
      </c>
      <c r="B37" s="3"/>
      <c r="C37" s="3"/>
      <c r="D37" s="3"/>
    </row>
    <row r="38" spans="1:4" ht="16.5" customHeight="1" x14ac:dyDescent="0.2">
      <c r="A38"/>
      <c r="B38" s="3"/>
      <c r="C38" s="3"/>
      <c r="D38" s="3"/>
    </row>
    <row r="39" spans="1:4" ht="15" x14ac:dyDescent="0.2">
      <c r="A39" t="s">
        <v>68</v>
      </c>
      <c r="B39" s="3"/>
      <c r="C39" s="3"/>
      <c r="D39" s="3"/>
    </row>
    <row r="40" spans="1:4" ht="15" x14ac:dyDescent="0.2">
      <c r="A40" t="s">
        <v>312</v>
      </c>
      <c r="B40" s="3"/>
      <c r="C40" s="3"/>
      <c r="D40" s="3"/>
    </row>
    <row r="41" spans="1:4" ht="15" x14ac:dyDescent="0.2">
      <c r="A41"/>
      <c r="B41" s="3"/>
      <c r="C41" s="3"/>
      <c r="D41" s="3"/>
    </row>
    <row r="42" spans="1:4" ht="21.75" customHeight="1" x14ac:dyDescent="0.25">
      <c r="A42"/>
      <c r="B42" s="5"/>
      <c r="C42" s="5"/>
      <c r="D42" s="3"/>
    </row>
    <row r="43" spans="1:4" ht="18.75" customHeight="1" x14ac:dyDescent="0.2">
      <c r="A43"/>
      <c r="B43" s="3"/>
      <c r="C43" s="3"/>
      <c r="D43" s="3"/>
    </row>
    <row r="44" spans="1:4" x14ac:dyDescent="0.2">
      <c r="A44" s="344" t="s">
        <v>277</v>
      </c>
      <c r="B44" t="s">
        <v>251</v>
      </c>
    </row>
    <row r="45" spans="1:4" x14ac:dyDescent="0.2">
      <c r="A45" t="s">
        <v>278</v>
      </c>
      <c r="B45" t="s">
        <v>252</v>
      </c>
    </row>
    <row r="46" spans="1:4" ht="15" x14ac:dyDescent="0.2">
      <c r="A46"/>
      <c r="B46" s="3"/>
      <c r="C46" s="3"/>
      <c r="D46" s="3"/>
    </row>
    <row r="47" spans="1:4" x14ac:dyDescent="0.2">
      <c r="A47" t="s">
        <v>279</v>
      </c>
    </row>
    <row r="48" spans="1:4" x14ac:dyDescent="0.2">
      <c r="A48" t="s">
        <v>276</v>
      </c>
    </row>
    <row r="49" spans="1:4" ht="15" x14ac:dyDescent="0.2">
      <c r="A49"/>
      <c r="B49" s="3"/>
      <c r="C49" s="3"/>
      <c r="D49" s="3"/>
    </row>
    <row r="50" spans="1:4" ht="15" hidden="1" x14ac:dyDescent="0.2">
      <c r="A50"/>
      <c r="B50" s="3"/>
      <c r="C50" s="3"/>
      <c r="D50" s="3"/>
    </row>
    <row r="51" spans="1:4" ht="15" x14ac:dyDescent="0.2">
      <c r="A51"/>
      <c r="B51" s="3"/>
      <c r="C51" s="3"/>
      <c r="D51" s="3"/>
    </row>
    <row r="52" spans="1:4" ht="15" x14ac:dyDescent="0.2">
      <c r="A52"/>
      <c r="B52" s="3"/>
      <c r="C52" s="3"/>
      <c r="D52" s="3"/>
    </row>
    <row r="53" spans="1:4" ht="15" x14ac:dyDescent="0.2">
      <c r="A53"/>
      <c r="B53" s="3"/>
      <c r="C53" s="3"/>
      <c r="D53" s="3"/>
    </row>
    <row r="54" spans="1:4" ht="15" x14ac:dyDescent="0.2">
      <c r="A54"/>
      <c r="B54" s="3"/>
      <c r="C54" s="3"/>
      <c r="D54" s="3"/>
    </row>
    <row r="55" spans="1:4" ht="15" x14ac:dyDescent="0.2">
      <c r="A55"/>
      <c r="B55" s="3"/>
      <c r="C55" s="3"/>
      <c r="D55" s="3"/>
    </row>
    <row r="56" spans="1:4" ht="15" x14ac:dyDescent="0.2">
      <c r="A56"/>
      <c r="B56" s="3"/>
      <c r="C56" s="3"/>
      <c r="D56" s="3"/>
    </row>
    <row r="57" spans="1:4" ht="15" x14ac:dyDescent="0.2">
      <c r="A57"/>
      <c r="B57" s="3"/>
      <c r="C57" s="3"/>
      <c r="D57" s="3"/>
    </row>
    <row r="58" spans="1:4" ht="15" x14ac:dyDescent="0.2">
      <c r="A58"/>
      <c r="B58" s="3"/>
      <c r="C58" s="3"/>
      <c r="D58" s="3"/>
    </row>
    <row r="59" spans="1:4" ht="15" x14ac:dyDescent="0.2">
      <c r="A59"/>
      <c r="B59" s="3"/>
      <c r="C59" s="3"/>
      <c r="D59" s="3"/>
    </row>
    <row r="60" spans="1:4" ht="15" x14ac:dyDescent="0.2">
      <c r="A60"/>
      <c r="B60" s="3"/>
      <c r="C60" s="3"/>
      <c r="D60" s="3"/>
    </row>
    <row r="61" spans="1:4" ht="15" x14ac:dyDescent="0.2">
      <c r="A61"/>
      <c r="B61" s="3"/>
      <c r="C61" s="3"/>
      <c r="D61" s="3"/>
    </row>
    <row r="62" spans="1:4" ht="15" x14ac:dyDescent="0.2">
      <c r="A62"/>
      <c r="B62" s="3"/>
      <c r="C62" s="3"/>
      <c r="D62" s="3"/>
    </row>
    <row r="63" spans="1:4" ht="15.75" customHeight="1" x14ac:dyDescent="0.2">
      <c r="A63"/>
      <c r="B63" s="3"/>
      <c r="C63" s="3"/>
      <c r="D63" s="3"/>
    </row>
    <row r="64" spans="1:4" ht="17.649999999999999" customHeight="1" x14ac:dyDescent="0.2">
      <c r="A64"/>
    </row>
    <row r="65" spans="1:1" ht="16.7" customHeight="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hidden="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hidden="1" x14ac:dyDescent="0.2">
      <c r="A87"/>
    </row>
    <row r="88" spans="1:1" hidden="1" x14ac:dyDescent="0.2">
      <c r="A88"/>
    </row>
    <row r="89" spans="1:1" hidden="1" x14ac:dyDescent="0.2">
      <c r="A89"/>
    </row>
    <row r="90" spans="1:1" x14ac:dyDescent="0.2">
      <c r="A90"/>
    </row>
    <row r="91" spans="1:1" x14ac:dyDescent="0.2">
      <c r="A91"/>
    </row>
  </sheetData>
  <mergeCells count="2">
    <mergeCell ref="A1:A2"/>
    <mergeCell ref="B1:H1"/>
  </mergeCells>
  <printOptions horizontalCentered="1"/>
  <pageMargins left="0.39370078740157483" right="0.39370078740157483" top="0.86614173228346458" bottom="1.0629921259842521" header="0.23622047244094491" footer="0.19685039370078741"/>
  <pageSetup paperSize="9" firstPageNumber="0" orientation="landscape" r:id="rId1"/>
  <headerFooter alignWithMargins="0">
    <oddHeader>&amp;C&amp;"Arial,Tučné"&amp;12Rozpočet na roky 2025 - 2027 v € bez programovej štruktúry&amp;"Arial,Normálne"&amp;10 &amp;R&amp;"Arial,Tučné"
Obec Dolná Poruba, 
914 43 Dolná Poruba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71"/>
  <sheetViews>
    <sheetView showGridLines="0" zoomScale="130" zoomScaleNormal="130" workbookViewId="0">
      <selection activeCell="E4" activeCellId="6" sqref="E32 E30 E22 E20 E13 E9 E4"/>
    </sheetView>
  </sheetViews>
  <sheetFormatPr defaultRowHeight="12.75" x14ac:dyDescent="0.2"/>
  <cols>
    <col min="1" max="1" width="71" customWidth="1"/>
    <col min="2" max="2" width="10.7109375" customWidth="1"/>
    <col min="3" max="3" width="11.85546875" customWidth="1"/>
    <col min="4" max="4" width="9.7109375" customWidth="1"/>
    <col min="5" max="6" width="10.140625" customWidth="1"/>
    <col min="7" max="7" width="10.28515625" customWidth="1"/>
    <col min="8" max="8" width="10.5703125" customWidth="1"/>
  </cols>
  <sheetData>
    <row r="1" spans="1:8" ht="13.5" thickTop="1" x14ac:dyDescent="0.2">
      <c r="A1" s="388" t="s">
        <v>0</v>
      </c>
      <c r="B1" s="391" t="s">
        <v>111</v>
      </c>
      <c r="C1" s="392"/>
      <c r="D1" s="392"/>
      <c r="E1" s="392"/>
      <c r="F1" s="392"/>
      <c r="G1" s="392"/>
      <c r="H1" s="393"/>
    </row>
    <row r="2" spans="1:8" x14ac:dyDescent="0.2">
      <c r="A2" s="389"/>
      <c r="B2" s="94" t="s">
        <v>224</v>
      </c>
      <c r="C2" s="9" t="s">
        <v>254</v>
      </c>
      <c r="D2" s="9" t="s">
        <v>262</v>
      </c>
      <c r="E2" s="9" t="s">
        <v>263</v>
      </c>
      <c r="F2" s="9" t="s">
        <v>99</v>
      </c>
      <c r="G2" s="9" t="s">
        <v>223</v>
      </c>
      <c r="H2" s="123" t="s">
        <v>264</v>
      </c>
    </row>
    <row r="3" spans="1:8" ht="13.5" thickBot="1" x14ac:dyDescent="0.25">
      <c r="A3" s="390"/>
      <c r="B3" s="15">
        <f t="shared" ref="B3" si="0">B4+B9+B13+B20+B22+B30+B32</f>
        <v>765130</v>
      </c>
      <c r="C3" s="15">
        <f t="shared" ref="C3:D3" si="1">C4+C9+C13+C20+C22+C30+C32</f>
        <v>866175</v>
      </c>
      <c r="D3" s="15">
        <f t="shared" si="1"/>
        <v>980167</v>
      </c>
      <c r="E3" s="15">
        <f t="shared" ref="E3:H3" si="2">E4+E9+E13+E20+E22+E30+E32</f>
        <v>881586</v>
      </c>
      <c r="F3" s="15">
        <f t="shared" si="2"/>
        <v>882853</v>
      </c>
      <c r="G3" s="15">
        <f t="shared" si="2"/>
        <v>895203</v>
      </c>
      <c r="H3" s="124">
        <f t="shared" si="2"/>
        <v>889007</v>
      </c>
    </row>
    <row r="4" spans="1:8" ht="14.25" thickTop="1" thickBot="1" x14ac:dyDescent="0.25">
      <c r="A4" s="118" t="s">
        <v>1</v>
      </c>
      <c r="B4" s="7">
        <f t="shared" ref="B4:D4" si="3">B5+B6</f>
        <v>352620</v>
      </c>
      <c r="C4" s="7">
        <f t="shared" si="3"/>
        <v>373516</v>
      </c>
      <c r="D4" s="7">
        <f t="shared" si="3"/>
        <v>390146</v>
      </c>
      <c r="E4" s="7">
        <f t="shared" ref="E4:G4" si="4">E5+E6</f>
        <v>362338</v>
      </c>
      <c r="F4" s="7">
        <f t="shared" si="4"/>
        <v>302381</v>
      </c>
      <c r="G4" s="7">
        <f t="shared" si="4"/>
        <v>335944</v>
      </c>
      <c r="H4" s="125">
        <f>H5+H6</f>
        <v>336429</v>
      </c>
    </row>
    <row r="5" spans="1:8" x14ac:dyDescent="0.2">
      <c r="A5" s="81" t="s">
        <v>2</v>
      </c>
      <c r="B5" s="60">
        <v>328984</v>
      </c>
      <c r="C5" s="60">
        <v>350018</v>
      </c>
      <c r="D5" s="60">
        <v>366385</v>
      </c>
      <c r="E5" s="60">
        <v>339898</v>
      </c>
      <c r="F5" s="60">
        <v>278239</v>
      </c>
      <c r="G5" s="60">
        <v>311802</v>
      </c>
      <c r="H5" s="126">
        <v>311802</v>
      </c>
    </row>
    <row r="6" spans="1:8" x14ac:dyDescent="0.2">
      <c r="A6" s="82" t="s">
        <v>3</v>
      </c>
      <c r="B6" s="62">
        <f t="shared" ref="B6" si="5">B7+B8</f>
        <v>23636</v>
      </c>
      <c r="C6" s="62">
        <v>23498</v>
      </c>
      <c r="D6" s="62">
        <f t="shared" ref="D6" si="6">D7+D8</f>
        <v>23761</v>
      </c>
      <c r="E6" s="62">
        <f t="shared" ref="E6:H6" si="7">E7+E8</f>
        <v>22440</v>
      </c>
      <c r="F6" s="62">
        <f t="shared" si="7"/>
        <v>24142</v>
      </c>
      <c r="G6" s="62">
        <f t="shared" si="7"/>
        <v>24142</v>
      </c>
      <c r="H6" s="127">
        <f t="shared" si="7"/>
        <v>24627</v>
      </c>
    </row>
    <row r="7" spans="1:8" x14ac:dyDescent="0.2">
      <c r="A7" s="119" t="s">
        <v>4</v>
      </c>
      <c r="B7" s="63">
        <v>14818</v>
      </c>
      <c r="C7" s="63">
        <v>14894</v>
      </c>
      <c r="D7" s="63">
        <v>14975</v>
      </c>
      <c r="E7" s="63">
        <v>13950</v>
      </c>
      <c r="F7" s="63">
        <v>15120</v>
      </c>
      <c r="G7" s="63">
        <v>15120</v>
      </c>
      <c r="H7" s="127">
        <v>15463</v>
      </c>
    </row>
    <row r="8" spans="1:8" ht="13.5" thickBot="1" x14ac:dyDescent="0.25">
      <c r="A8" s="120" t="s">
        <v>5</v>
      </c>
      <c r="B8" s="61">
        <v>8818</v>
      </c>
      <c r="C8" s="61">
        <v>8604</v>
      </c>
      <c r="D8" s="61">
        <v>8786</v>
      </c>
      <c r="E8" s="61">
        <v>8490</v>
      </c>
      <c r="F8" s="61">
        <v>9022</v>
      </c>
      <c r="G8" s="61">
        <v>9022</v>
      </c>
      <c r="H8" s="128">
        <v>9164</v>
      </c>
    </row>
    <row r="9" spans="1:8" ht="13.5" thickBot="1" x14ac:dyDescent="0.25">
      <c r="A9" s="121" t="s">
        <v>6</v>
      </c>
      <c r="B9" s="8">
        <f t="shared" ref="B9:D9" si="8">B10+B11+B12</f>
        <v>27273</v>
      </c>
      <c r="C9" s="8">
        <f t="shared" si="8"/>
        <v>29922</v>
      </c>
      <c r="D9" s="8">
        <f t="shared" si="8"/>
        <v>28337</v>
      </c>
      <c r="E9" s="8">
        <f t="shared" ref="E9:H9" si="9">E10+E11+E12</f>
        <v>29728</v>
      </c>
      <c r="F9" s="8">
        <f t="shared" si="9"/>
        <v>29754</v>
      </c>
      <c r="G9" s="8">
        <f t="shared" si="9"/>
        <v>29754</v>
      </c>
      <c r="H9" s="129">
        <f t="shared" si="9"/>
        <v>28949</v>
      </c>
    </row>
    <row r="10" spans="1:8" x14ac:dyDescent="0.2">
      <c r="A10" s="81" t="s">
        <v>7</v>
      </c>
      <c r="B10" s="24">
        <v>1107</v>
      </c>
      <c r="C10" s="24">
        <v>1408</v>
      </c>
      <c r="D10" s="24">
        <v>1055</v>
      </c>
      <c r="E10" s="24">
        <v>1398</v>
      </c>
      <c r="F10" s="24">
        <v>1410</v>
      </c>
      <c r="G10" s="24">
        <v>1410</v>
      </c>
      <c r="H10" s="130">
        <v>1090</v>
      </c>
    </row>
    <row r="11" spans="1:8" x14ac:dyDescent="0.2">
      <c r="A11" s="82" t="s">
        <v>8</v>
      </c>
      <c r="B11" s="48">
        <v>25874</v>
      </c>
      <c r="C11" s="48">
        <v>28379</v>
      </c>
      <c r="D11" s="48">
        <v>26988</v>
      </c>
      <c r="E11" s="48">
        <v>28050</v>
      </c>
      <c r="F11" s="48">
        <v>28050</v>
      </c>
      <c r="G11" s="48">
        <v>28050</v>
      </c>
      <c r="H11" s="131">
        <v>27563</v>
      </c>
    </row>
    <row r="12" spans="1:8" ht="13.5" thickBot="1" x14ac:dyDescent="0.25">
      <c r="A12" s="81" t="s">
        <v>85</v>
      </c>
      <c r="B12" s="24">
        <v>292</v>
      </c>
      <c r="C12" s="24">
        <v>135</v>
      </c>
      <c r="D12" s="24">
        <v>294</v>
      </c>
      <c r="E12" s="24">
        <v>280</v>
      </c>
      <c r="F12" s="24">
        <v>294</v>
      </c>
      <c r="G12" s="24">
        <v>294</v>
      </c>
      <c r="H12" s="130">
        <v>296</v>
      </c>
    </row>
    <row r="13" spans="1:8" ht="13.5" thickBot="1" x14ac:dyDescent="0.25">
      <c r="A13" s="121" t="s">
        <v>9</v>
      </c>
      <c r="B13" s="23">
        <f t="shared" ref="B13" si="10">SUM(B14:B19)</f>
        <v>9957</v>
      </c>
      <c r="C13" s="23">
        <f t="shared" ref="C13:D13" si="11">SUM(C14:C19)</f>
        <v>13434</v>
      </c>
      <c r="D13" s="23">
        <f t="shared" si="11"/>
        <v>66707</v>
      </c>
      <c r="E13" s="23">
        <f t="shared" ref="E13:H13" si="12">SUM(E14:E19)</f>
        <v>38302</v>
      </c>
      <c r="F13" s="23">
        <f t="shared" si="12"/>
        <v>37885</v>
      </c>
      <c r="G13" s="23">
        <f t="shared" si="12"/>
        <v>37885</v>
      </c>
      <c r="H13" s="132">
        <f t="shared" si="12"/>
        <v>35813</v>
      </c>
    </row>
    <row r="14" spans="1:8" x14ac:dyDescent="0.2">
      <c r="A14" s="81" t="s">
        <v>10</v>
      </c>
      <c r="B14" s="24">
        <v>38</v>
      </c>
      <c r="C14" s="24">
        <v>42</v>
      </c>
      <c r="D14" s="24">
        <v>60</v>
      </c>
      <c r="E14" s="24">
        <v>620</v>
      </c>
      <c r="F14" s="24">
        <v>160</v>
      </c>
      <c r="G14" s="24">
        <v>160</v>
      </c>
      <c r="H14" s="130">
        <v>60</v>
      </c>
    </row>
    <row r="15" spans="1:8" x14ac:dyDescent="0.2">
      <c r="A15" s="82" t="s">
        <v>140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131">
        <v>0</v>
      </c>
    </row>
    <row r="16" spans="1:8" x14ac:dyDescent="0.2">
      <c r="A16" s="82" t="s">
        <v>294</v>
      </c>
      <c r="B16" s="48">
        <v>7873</v>
      </c>
      <c r="C16" s="48">
        <v>7548</v>
      </c>
      <c r="D16" s="48">
        <v>7886</v>
      </c>
      <c r="E16" s="48">
        <v>8047</v>
      </c>
      <c r="F16" s="48">
        <v>8050</v>
      </c>
      <c r="G16" s="48">
        <v>8050</v>
      </c>
      <c r="H16" s="131">
        <v>7968</v>
      </c>
    </row>
    <row r="17" spans="1:8" x14ac:dyDescent="0.2">
      <c r="A17" s="82" t="s">
        <v>239</v>
      </c>
      <c r="B17" s="48">
        <v>0</v>
      </c>
      <c r="C17" s="48">
        <v>804</v>
      </c>
      <c r="D17" s="48">
        <v>53316</v>
      </c>
      <c r="E17" s="48">
        <v>24565</v>
      </c>
      <c r="F17" s="48">
        <v>24565</v>
      </c>
      <c r="G17" s="48">
        <v>24565</v>
      </c>
      <c r="H17" s="131">
        <v>24565</v>
      </c>
    </row>
    <row r="18" spans="1:8" x14ac:dyDescent="0.2">
      <c r="A18" s="82" t="s">
        <v>82</v>
      </c>
      <c r="B18" s="48">
        <v>2046</v>
      </c>
      <c r="C18" s="48">
        <v>5040</v>
      </c>
      <c r="D18" s="48">
        <v>5145</v>
      </c>
      <c r="E18" s="48">
        <v>5070</v>
      </c>
      <c r="F18" s="48">
        <v>5110</v>
      </c>
      <c r="G18" s="48">
        <v>5110</v>
      </c>
      <c r="H18" s="131">
        <v>3220</v>
      </c>
    </row>
    <row r="19" spans="1:8" ht="13.5" thickBot="1" x14ac:dyDescent="0.25">
      <c r="A19" s="81" t="s">
        <v>61</v>
      </c>
      <c r="B19" s="24">
        <v>0</v>
      </c>
      <c r="C19" s="24">
        <v>0</v>
      </c>
      <c r="D19" s="24">
        <v>300</v>
      </c>
      <c r="E19" s="24">
        <v>0</v>
      </c>
      <c r="F19" s="24">
        <v>0</v>
      </c>
      <c r="G19" s="24">
        <v>0</v>
      </c>
      <c r="H19" s="130">
        <v>0</v>
      </c>
    </row>
    <row r="20" spans="1:8" ht="13.5" thickBot="1" x14ac:dyDescent="0.25">
      <c r="A20" s="121" t="s">
        <v>11</v>
      </c>
      <c r="B20" s="23">
        <f t="shared" ref="B20:H20" si="13">B21</f>
        <v>1984</v>
      </c>
      <c r="C20" s="23">
        <f t="shared" si="13"/>
        <v>3913</v>
      </c>
      <c r="D20" s="23">
        <f t="shared" si="13"/>
        <v>3368</v>
      </c>
      <c r="E20" s="23">
        <f t="shared" si="13"/>
        <v>1600</v>
      </c>
      <c r="F20" s="23">
        <f t="shared" si="13"/>
        <v>1930</v>
      </c>
      <c r="G20" s="23">
        <f t="shared" si="13"/>
        <v>1930</v>
      </c>
      <c r="H20" s="132">
        <f t="shared" si="13"/>
        <v>2100</v>
      </c>
    </row>
    <row r="21" spans="1:8" ht="13.5" thickBot="1" x14ac:dyDescent="0.25">
      <c r="A21" s="81" t="s">
        <v>104</v>
      </c>
      <c r="B21" s="24">
        <v>1984</v>
      </c>
      <c r="C21" s="24">
        <v>3913</v>
      </c>
      <c r="D21" s="24">
        <v>3368</v>
      </c>
      <c r="E21" s="24">
        <v>1600</v>
      </c>
      <c r="F21" s="24">
        <v>1930</v>
      </c>
      <c r="G21" s="24">
        <v>1930</v>
      </c>
      <c r="H21" s="130">
        <v>2100</v>
      </c>
    </row>
    <row r="22" spans="1:8" ht="13.5" thickBot="1" x14ac:dyDescent="0.25">
      <c r="A22" s="121" t="s">
        <v>12</v>
      </c>
      <c r="B22" s="23">
        <f t="shared" ref="B22:D22" si="14">SUM(B23:B29)</f>
        <v>2508</v>
      </c>
      <c r="C22" s="23">
        <f t="shared" si="14"/>
        <v>2410</v>
      </c>
      <c r="D22" s="23">
        <f t="shared" si="14"/>
        <v>2858</v>
      </c>
      <c r="E22" s="23">
        <f t="shared" ref="E22:H22" si="15">SUM(E23:E29)</f>
        <v>5207</v>
      </c>
      <c r="F22" s="23">
        <f t="shared" si="15"/>
        <v>2869</v>
      </c>
      <c r="G22" s="23">
        <f t="shared" si="15"/>
        <v>2756</v>
      </c>
      <c r="H22" s="132">
        <f t="shared" si="15"/>
        <v>2396</v>
      </c>
    </row>
    <row r="23" spans="1:8" x14ac:dyDescent="0.2">
      <c r="A23" s="337" t="s">
        <v>109</v>
      </c>
      <c r="B23" s="338">
        <v>1089</v>
      </c>
      <c r="C23" s="338">
        <v>1032</v>
      </c>
      <c r="D23" s="338">
        <v>936</v>
      </c>
      <c r="E23" s="338">
        <v>1035</v>
      </c>
      <c r="F23" s="338">
        <v>1010</v>
      </c>
      <c r="G23" s="338">
        <v>1010</v>
      </c>
      <c r="H23" s="339">
        <v>974</v>
      </c>
    </row>
    <row r="24" spans="1:8" x14ac:dyDescent="0.2">
      <c r="A24" s="81" t="s">
        <v>280</v>
      </c>
      <c r="B24" s="24">
        <v>0</v>
      </c>
      <c r="C24" s="24">
        <v>0</v>
      </c>
      <c r="D24" s="24">
        <v>0</v>
      </c>
      <c r="E24" s="24">
        <v>1002</v>
      </c>
      <c r="F24" s="24">
        <v>0</v>
      </c>
      <c r="G24" s="24">
        <v>0</v>
      </c>
      <c r="H24" s="130">
        <v>0</v>
      </c>
    </row>
    <row r="25" spans="1:8" x14ac:dyDescent="0.2">
      <c r="A25" s="82" t="s">
        <v>13</v>
      </c>
      <c r="B25" s="48">
        <v>0</v>
      </c>
      <c r="C25" s="48">
        <v>0</v>
      </c>
      <c r="D25" s="48">
        <v>134</v>
      </c>
      <c r="E25" s="48">
        <v>0</v>
      </c>
      <c r="F25" s="48">
        <v>0</v>
      </c>
      <c r="G25" s="48">
        <v>0</v>
      </c>
      <c r="H25" s="131">
        <v>0</v>
      </c>
    </row>
    <row r="26" spans="1:8" x14ac:dyDescent="0.2">
      <c r="A26" s="82" t="s">
        <v>14</v>
      </c>
      <c r="B26" s="48">
        <v>1134</v>
      </c>
      <c r="C26" s="48">
        <v>1124</v>
      </c>
      <c r="D26" s="48">
        <v>1012</v>
      </c>
      <c r="E26" s="48">
        <v>1155</v>
      </c>
      <c r="F26" s="48">
        <v>1200</v>
      </c>
      <c r="G26" s="48">
        <v>1200</v>
      </c>
      <c r="H26" s="131">
        <v>1146</v>
      </c>
    </row>
    <row r="27" spans="1:8" x14ac:dyDescent="0.2">
      <c r="A27" s="82" t="s">
        <v>62</v>
      </c>
      <c r="B27" s="48">
        <v>151</v>
      </c>
      <c r="C27" s="48">
        <v>109</v>
      </c>
      <c r="D27" s="48">
        <v>112</v>
      </c>
      <c r="E27" s="48">
        <v>113</v>
      </c>
      <c r="F27" s="48">
        <v>113</v>
      </c>
      <c r="G27" s="48">
        <v>0</v>
      </c>
      <c r="H27" s="131">
        <v>0</v>
      </c>
    </row>
    <row r="28" spans="1:8" x14ac:dyDescent="0.2">
      <c r="A28" s="82" t="s">
        <v>64</v>
      </c>
      <c r="B28" s="48">
        <v>0</v>
      </c>
      <c r="C28" s="48">
        <v>0</v>
      </c>
      <c r="D28" s="48">
        <v>520</v>
      </c>
      <c r="E28" s="48">
        <v>1902</v>
      </c>
      <c r="F28" s="48">
        <v>400</v>
      </c>
      <c r="G28" s="48">
        <v>400</v>
      </c>
      <c r="H28" s="131">
        <v>130</v>
      </c>
    </row>
    <row r="29" spans="1:8" ht="13.5" thickBot="1" x14ac:dyDescent="0.25">
      <c r="A29" s="81" t="s">
        <v>15</v>
      </c>
      <c r="B29" s="24">
        <v>134</v>
      </c>
      <c r="C29" s="24">
        <v>145</v>
      </c>
      <c r="D29" s="24">
        <v>144</v>
      </c>
      <c r="E29" s="24">
        <v>0</v>
      </c>
      <c r="F29" s="24">
        <v>146</v>
      </c>
      <c r="G29" s="24">
        <v>146</v>
      </c>
      <c r="H29" s="130">
        <v>146</v>
      </c>
    </row>
    <row r="30" spans="1:8" ht="13.5" thickBot="1" x14ac:dyDescent="0.25">
      <c r="A30" s="121" t="s">
        <v>16</v>
      </c>
      <c r="B30" s="23">
        <f t="shared" ref="B30:H30" si="16">B31</f>
        <v>0</v>
      </c>
      <c r="C30" s="23">
        <f t="shared" si="16"/>
        <v>0</v>
      </c>
      <c r="D30" s="23">
        <f t="shared" si="16"/>
        <v>1</v>
      </c>
      <c r="E30" s="23">
        <f t="shared" si="16"/>
        <v>0</v>
      </c>
      <c r="F30" s="23">
        <f t="shared" si="16"/>
        <v>1</v>
      </c>
      <c r="G30" s="23">
        <f t="shared" si="16"/>
        <v>1</v>
      </c>
      <c r="H30" s="132">
        <f t="shared" si="16"/>
        <v>1</v>
      </c>
    </row>
    <row r="31" spans="1:8" ht="13.5" thickBot="1" x14ac:dyDescent="0.25">
      <c r="A31" s="81" t="s">
        <v>17</v>
      </c>
      <c r="B31" s="24">
        <v>0</v>
      </c>
      <c r="C31" s="24">
        <v>0</v>
      </c>
      <c r="D31" s="24">
        <v>1</v>
      </c>
      <c r="E31" s="24">
        <v>0</v>
      </c>
      <c r="F31" s="24">
        <v>1</v>
      </c>
      <c r="G31" s="24">
        <v>1</v>
      </c>
      <c r="H31" s="130">
        <v>1</v>
      </c>
    </row>
    <row r="32" spans="1:8" ht="13.5" thickBot="1" x14ac:dyDescent="0.25">
      <c r="A32" s="121" t="s">
        <v>18</v>
      </c>
      <c r="B32" s="23">
        <f t="shared" ref="B32" si="17">SUM(B33:B70)</f>
        <v>370788</v>
      </c>
      <c r="C32" s="23">
        <f t="shared" ref="C32:H32" si="18">SUM(C33:C70)</f>
        <v>442980</v>
      </c>
      <c r="D32" s="23">
        <f t="shared" ref="D32" si="19">SUM(D33:D70)</f>
        <v>488750</v>
      </c>
      <c r="E32" s="23">
        <f t="shared" si="18"/>
        <v>444411</v>
      </c>
      <c r="F32" s="23">
        <f t="shared" si="18"/>
        <v>508033</v>
      </c>
      <c r="G32" s="23">
        <f t="shared" si="18"/>
        <v>486933</v>
      </c>
      <c r="H32" s="132">
        <f t="shared" si="18"/>
        <v>483319</v>
      </c>
    </row>
    <row r="33" spans="1:8" x14ac:dyDescent="0.2">
      <c r="A33" s="81" t="s">
        <v>19</v>
      </c>
      <c r="B33" s="24">
        <v>1021</v>
      </c>
      <c r="C33" s="24">
        <v>1197</v>
      </c>
      <c r="D33" s="24">
        <v>1200</v>
      </c>
      <c r="E33" s="24">
        <v>1269</v>
      </c>
      <c r="F33" s="24">
        <v>1270</v>
      </c>
      <c r="G33" s="24">
        <v>1270</v>
      </c>
      <c r="H33" s="130">
        <v>1220</v>
      </c>
    </row>
    <row r="34" spans="1:8" x14ac:dyDescent="0.2">
      <c r="A34" s="82" t="s">
        <v>141</v>
      </c>
      <c r="B34" s="48">
        <v>79</v>
      </c>
      <c r="C34" s="48">
        <v>87</v>
      </c>
      <c r="D34" s="48">
        <v>87</v>
      </c>
      <c r="E34" s="48">
        <v>94</v>
      </c>
      <c r="F34" s="48">
        <v>95</v>
      </c>
      <c r="G34" s="48">
        <v>95</v>
      </c>
      <c r="H34" s="131">
        <v>90</v>
      </c>
    </row>
    <row r="35" spans="1:8" x14ac:dyDescent="0.2">
      <c r="A35" s="82" t="s">
        <v>142</v>
      </c>
      <c r="B35" s="48">
        <v>34</v>
      </c>
      <c r="C35" s="48">
        <v>34</v>
      </c>
      <c r="D35" s="48">
        <v>35</v>
      </c>
      <c r="E35" s="48">
        <v>34</v>
      </c>
      <c r="F35" s="48">
        <v>35</v>
      </c>
      <c r="G35" s="48">
        <v>35</v>
      </c>
      <c r="H35" s="131">
        <v>35</v>
      </c>
    </row>
    <row r="36" spans="1:8" x14ac:dyDescent="0.2">
      <c r="A36" s="82" t="s">
        <v>143</v>
      </c>
      <c r="B36" s="48">
        <v>19</v>
      </c>
      <c r="C36" s="48">
        <v>20</v>
      </c>
      <c r="D36" s="48">
        <v>20</v>
      </c>
      <c r="E36" s="48">
        <v>22</v>
      </c>
      <c r="F36" s="48">
        <v>21</v>
      </c>
      <c r="G36" s="48">
        <v>21</v>
      </c>
      <c r="H36" s="131">
        <v>21</v>
      </c>
    </row>
    <row r="37" spans="1:8" x14ac:dyDescent="0.2">
      <c r="A37" s="82" t="s">
        <v>144</v>
      </c>
      <c r="B37" s="48">
        <v>260</v>
      </c>
      <c r="C37" s="48">
        <v>260</v>
      </c>
      <c r="D37" s="48">
        <v>263</v>
      </c>
      <c r="E37" s="48">
        <v>257</v>
      </c>
      <c r="F37" s="48">
        <v>263</v>
      </c>
      <c r="G37" s="48">
        <v>263</v>
      </c>
      <c r="H37" s="131">
        <v>264</v>
      </c>
    </row>
    <row r="38" spans="1:8" x14ac:dyDescent="0.2">
      <c r="A38" s="82" t="s">
        <v>145</v>
      </c>
      <c r="B38" s="48">
        <v>0</v>
      </c>
      <c r="C38" s="48">
        <v>0</v>
      </c>
      <c r="D38" s="48">
        <v>3263</v>
      </c>
      <c r="E38" s="48">
        <v>0</v>
      </c>
      <c r="F38" s="48">
        <v>0</v>
      </c>
      <c r="G38" s="48">
        <v>0</v>
      </c>
      <c r="H38" s="131">
        <v>0</v>
      </c>
    </row>
    <row r="39" spans="1:8" x14ac:dyDescent="0.2">
      <c r="A39" s="82" t="s">
        <v>146</v>
      </c>
      <c r="B39" s="48">
        <v>2348</v>
      </c>
      <c r="C39" s="48">
        <v>1633</v>
      </c>
      <c r="D39" s="48">
        <v>1426</v>
      </c>
      <c r="E39" s="48">
        <v>2688</v>
      </c>
      <c r="F39" s="48">
        <v>0</v>
      </c>
      <c r="G39" s="48">
        <v>2300</v>
      </c>
      <c r="H39" s="131">
        <v>748</v>
      </c>
    </row>
    <row r="40" spans="1:8" x14ac:dyDescent="0.2">
      <c r="A40" s="82" t="s">
        <v>147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131">
        <v>0</v>
      </c>
    </row>
    <row r="41" spans="1:8" x14ac:dyDescent="0.2">
      <c r="A41" s="82" t="s">
        <v>148</v>
      </c>
      <c r="B41" s="48">
        <v>2559</v>
      </c>
      <c r="C41" s="48">
        <v>1691</v>
      </c>
      <c r="D41" s="48">
        <v>1730</v>
      </c>
      <c r="E41" s="48">
        <v>1888</v>
      </c>
      <c r="F41" s="48">
        <v>0</v>
      </c>
      <c r="G41" s="48">
        <v>0</v>
      </c>
      <c r="H41" s="131">
        <v>0</v>
      </c>
    </row>
    <row r="42" spans="1:8" x14ac:dyDescent="0.2">
      <c r="A42" s="82" t="s">
        <v>149</v>
      </c>
      <c r="B42" s="48">
        <v>0</v>
      </c>
      <c r="C42" s="48">
        <v>1515</v>
      </c>
      <c r="D42" s="48">
        <v>1156</v>
      </c>
      <c r="E42" s="48">
        <v>2549</v>
      </c>
      <c r="F42" s="48">
        <v>0</v>
      </c>
      <c r="G42" s="48">
        <v>0</v>
      </c>
      <c r="H42" s="131">
        <v>0</v>
      </c>
    </row>
    <row r="43" spans="1:8" x14ac:dyDescent="0.2">
      <c r="A43" s="82" t="s">
        <v>150</v>
      </c>
      <c r="B43" s="48">
        <v>21140</v>
      </c>
      <c r="C43" s="48">
        <v>17425</v>
      </c>
      <c r="D43" s="48">
        <v>45720</v>
      </c>
      <c r="E43" s="345">
        <v>20689</v>
      </c>
      <c r="F43" s="48">
        <v>20689</v>
      </c>
      <c r="G43" s="48">
        <v>20689</v>
      </c>
      <c r="H43" s="131">
        <v>20689</v>
      </c>
    </row>
    <row r="44" spans="1:8" x14ac:dyDescent="0.2">
      <c r="A44" s="82" t="s">
        <v>151</v>
      </c>
      <c r="B44" s="48">
        <v>3000</v>
      </c>
      <c r="C44" s="48">
        <v>3000</v>
      </c>
      <c r="D44" s="48">
        <v>3000</v>
      </c>
      <c r="E44" s="48">
        <v>3000</v>
      </c>
      <c r="F44" s="48">
        <v>3000</v>
      </c>
      <c r="G44" s="48">
        <v>3000</v>
      </c>
      <c r="H44" s="131">
        <v>3000</v>
      </c>
    </row>
    <row r="45" spans="1:8" x14ac:dyDescent="0.2">
      <c r="A45" s="82" t="s">
        <v>152</v>
      </c>
      <c r="B45" s="48">
        <v>32</v>
      </c>
      <c r="C45" s="48">
        <v>32</v>
      </c>
      <c r="D45" s="48">
        <v>32</v>
      </c>
      <c r="E45" s="48">
        <v>28</v>
      </c>
      <c r="F45" s="48">
        <v>30</v>
      </c>
      <c r="G45" s="48">
        <v>30</v>
      </c>
      <c r="H45" s="131">
        <v>32</v>
      </c>
    </row>
    <row r="46" spans="1:8" x14ac:dyDescent="0.2">
      <c r="A46" s="82" t="s">
        <v>153</v>
      </c>
      <c r="B46" s="48">
        <v>5546</v>
      </c>
      <c r="C46" s="48">
        <v>11251</v>
      </c>
      <c r="D46" s="345">
        <v>9915</v>
      </c>
      <c r="E46" s="345">
        <v>23069</v>
      </c>
      <c r="F46" s="48">
        <v>23920</v>
      </c>
      <c r="G46" s="48">
        <v>23920</v>
      </c>
      <c r="H46" s="131">
        <v>23920</v>
      </c>
    </row>
    <row r="47" spans="1:8" x14ac:dyDescent="0.2">
      <c r="A47" s="82" t="s">
        <v>255</v>
      </c>
      <c r="B47" s="48">
        <v>4482</v>
      </c>
      <c r="C47" s="48">
        <v>28927</v>
      </c>
      <c r="D47" s="345">
        <v>25980</v>
      </c>
      <c r="E47" s="345">
        <v>14209</v>
      </c>
      <c r="F47" s="48">
        <v>16740</v>
      </c>
      <c r="G47" s="48">
        <v>16740</v>
      </c>
      <c r="H47" s="131">
        <v>16740</v>
      </c>
    </row>
    <row r="48" spans="1:8" x14ac:dyDescent="0.2">
      <c r="A48" s="82" t="s">
        <v>154</v>
      </c>
      <c r="B48" s="48">
        <v>4169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131">
        <v>0</v>
      </c>
    </row>
    <row r="49" spans="1:8" x14ac:dyDescent="0.2">
      <c r="A49" s="82" t="s">
        <v>237</v>
      </c>
      <c r="B49" s="48">
        <v>0</v>
      </c>
      <c r="C49" s="48">
        <v>15203</v>
      </c>
      <c r="D49" s="48">
        <v>0</v>
      </c>
      <c r="E49" s="48">
        <v>0</v>
      </c>
      <c r="F49" s="48">
        <v>0</v>
      </c>
      <c r="G49" s="48">
        <v>0</v>
      </c>
      <c r="H49" s="131">
        <v>0</v>
      </c>
    </row>
    <row r="50" spans="1:8" x14ac:dyDescent="0.2">
      <c r="A50" s="82" t="s">
        <v>283</v>
      </c>
      <c r="B50" s="48">
        <v>0</v>
      </c>
      <c r="C50" s="48">
        <v>0</v>
      </c>
      <c r="D50" s="48">
        <v>0</v>
      </c>
      <c r="E50" s="48">
        <v>6397</v>
      </c>
      <c r="F50" s="48">
        <v>0</v>
      </c>
      <c r="G50" s="48">
        <v>0</v>
      </c>
      <c r="H50" s="131">
        <v>0</v>
      </c>
    </row>
    <row r="51" spans="1:8" x14ac:dyDescent="0.2">
      <c r="A51" s="82" t="s">
        <v>225</v>
      </c>
      <c r="B51" s="48">
        <v>33593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131">
        <v>0</v>
      </c>
    </row>
    <row r="52" spans="1:8" x14ac:dyDescent="0.2">
      <c r="A52" s="82" t="s">
        <v>226</v>
      </c>
      <c r="B52" s="48">
        <v>675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131">
        <v>0</v>
      </c>
    </row>
    <row r="53" spans="1:8" x14ac:dyDescent="0.2">
      <c r="A53" s="82" t="s">
        <v>155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131">
        <v>0</v>
      </c>
    </row>
    <row r="54" spans="1:8" x14ac:dyDescent="0.2">
      <c r="A54" s="82" t="s">
        <v>232</v>
      </c>
      <c r="B54" s="48">
        <v>0</v>
      </c>
      <c r="C54" s="48">
        <v>1000</v>
      </c>
      <c r="D54" s="48">
        <v>800</v>
      </c>
      <c r="E54" s="48">
        <v>0</v>
      </c>
      <c r="F54" s="48">
        <v>1000</v>
      </c>
      <c r="G54" s="48">
        <v>1000</v>
      </c>
      <c r="H54" s="131">
        <v>500</v>
      </c>
    </row>
    <row r="55" spans="1:8" x14ac:dyDescent="0.2">
      <c r="A55" s="82" t="s">
        <v>233</v>
      </c>
      <c r="B55" s="48">
        <v>0</v>
      </c>
      <c r="C55" s="48">
        <v>4350</v>
      </c>
      <c r="D55" s="48">
        <v>2000</v>
      </c>
      <c r="E55" s="48">
        <v>4350</v>
      </c>
      <c r="F55" s="48">
        <v>0</v>
      </c>
      <c r="G55" s="48">
        <v>0</v>
      </c>
      <c r="H55" s="131">
        <v>0</v>
      </c>
    </row>
    <row r="56" spans="1:8" x14ac:dyDescent="0.2">
      <c r="A56" s="82" t="s">
        <v>295</v>
      </c>
      <c r="B56" s="48">
        <v>0</v>
      </c>
      <c r="C56" s="48">
        <v>4762</v>
      </c>
      <c r="D56" s="48">
        <v>2000</v>
      </c>
      <c r="E56" s="48">
        <v>2006</v>
      </c>
      <c r="F56" s="48">
        <v>0</v>
      </c>
      <c r="G56" s="48">
        <v>0</v>
      </c>
      <c r="H56" s="131">
        <v>0</v>
      </c>
    </row>
    <row r="57" spans="1:8" x14ac:dyDescent="0.2">
      <c r="A57" s="82" t="s">
        <v>281</v>
      </c>
      <c r="B57" s="48">
        <v>0</v>
      </c>
      <c r="C57" s="48">
        <v>0</v>
      </c>
      <c r="D57" s="48">
        <v>0</v>
      </c>
      <c r="E57" s="48">
        <v>5394</v>
      </c>
      <c r="F57" s="48">
        <v>0</v>
      </c>
      <c r="G57" s="48">
        <v>0</v>
      </c>
      <c r="H57" s="131">
        <v>0</v>
      </c>
    </row>
    <row r="58" spans="1:8" x14ac:dyDescent="0.2">
      <c r="A58" s="82" t="s">
        <v>282</v>
      </c>
      <c r="B58" s="48">
        <v>0</v>
      </c>
      <c r="C58" s="48">
        <v>0</v>
      </c>
      <c r="D58" s="48">
        <v>0</v>
      </c>
      <c r="E58" s="48">
        <v>4322</v>
      </c>
      <c r="F58" s="48">
        <v>0</v>
      </c>
      <c r="G58" s="48">
        <v>0</v>
      </c>
      <c r="H58" s="131">
        <v>0</v>
      </c>
    </row>
    <row r="59" spans="1:8" x14ac:dyDescent="0.2">
      <c r="A59" s="82" t="s">
        <v>296</v>
      </c>
      <c r="B59" s="48">
        <v>0</v>
      </c>
      <c r="C59" s="48">
        <v>0</v>
      </c>
      <c r="D59" s="48">
        <v>0</v>
      </c>
      <c r="E59" s="48">
        <v>2854</v>
      </c>
      <c r="F59" s="48">
        <v>0</v>
      </c>
      <c r="G59" s="48">
        <v>0</v>
      </c>
      <c r="H59" s="131">
        <v>0</v>
      </c>
    </row>
    <row r="60" spans="1:8" x14ac:dyDescent="0.2">
      <c r="A60" s="82" t="s">
        <v>261</v>
      </c>
      <c r="B60" s="48">
        <v>0</v>
      </c>
      <c r="C60" s="48">
        <v>1435</v>
      </c>
      <c r="D60" s="48">
        <v>1300</v>
      </c>
      <c r="E60" s="48">
        <v>0</v>
      </c>
      <c r="F60" s="48">
        <v>1300</v>
      </c>
      <c r="G60" s="48">
        <v>1600</v>
      </c>
      <c r="H60" s="131">
        <v>0</v>
      </c>
    </row>
    <row r="61" spans="1:8" x14ac:dyDescent="0.2">
      <c r="A61" s="82" t="s">
        <v>234</v>
      </c>
      <c r="B61" s="48">
        <v>0</v>
      </c>
      <c r="C61" s="48">
        <v>1254</v>
      </c>
      <c r="D61" s="48">
        <v>1160</v>
      </c>
      <c r="E61" s="48">
        <v>909</v>
      </c>
      <c r="F61" s="48">
        <v>1050</v>
      </c>
      <c r="G61" s="48">
        <v>1050</v>
      </c>
      <c r="H61" s="131">
        <v>1140</v>
      </c>
    </row>
    <row r="62" spans="1:8" x14ac:dyDescent="0.2">
      <c r="A62" s="82" t="s">
        <v>241</v>
      </c>
      <c r="B62" s="48">
        <v>0</v>
      </c>
      <c r="C62" s="48">
        <v>0</v>
      </c>
      <c r="D62" s="48">
        <v>23700</v>
      </c>
      <c r="E62" s="48">
        <v>0</v>
      </c>
      <c r="F62" s="48">
        <v>23700</v>
      </c>
      <c r="G62" s="48">
        <v>0</v>
      </c>
      <c r="H62" s="131">
        <v>0</v>
      </c>
    </row>
    <row r="63" spans="1:8" x14ac:dyDescent="0.2">
      <c r="A63" s="82" t="s">
        <v>257</v>
      </c>
      <c r="B63" s="48">
        <v>0</v>
      </c>
      <c r="C63" s="48">
        <v>5800</v>
      </c>
      <c r="D63" s="48">
        <v>0</v>
      </c>
      <c r="E63" s="48">
        <v>0</v>
      </c>
      <c r="F63" s="48">
        <v>0</v>
      </c>
      <c r="G63" s="48">
        <v>0</v>
      </c>
      <c r="H63" s="131">
        <v>0</v>
      </c>
    </row>
    <row r="64" spans="1:8" x14ac:dyDescent="0.2">
      <c r="A64" s="82" t="s">
        <v>156</v>
      </c>
      <c r="B64" s="48">
        <v>3169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131">
        <v>0</v>
      </c>
    </row>
    <row r="65" spans="1:8" x14ac:dyDescent="0.2">
      <c r="A65" s="333" t="s">
        <v>258</v>
      </c>
      <c r="B65" s="334">
        <v>0</v>
      </c>
      <c r="C65" s="334">
        <v>4577</v>
      </c>
      <c r="D65" s="334">
        <v>0</v>
      </c>
      <c r="E65" s="334">
        <v>0</v>
      </c>
      <c r="F65" s="334">
        <v>0</v>
      </c>
      <c r="G65" s="334">
        <v>0</v>
      </c>
      <c r="H65" s="335">
        <v>0</v>
      </c>
    </row>
    <row r="66" spans="1:8" x14ac:dyDescent="0.2">
      <c r="A66" s="333" t="s">
        <v>259</v>
      </c>
      <c r="B66" s="334">
        <v>0</v>
      </c>
      <c r="C66" s="334">
        <v>10400</v>
      </c>
      <c r="D66" s="334">
        <v>0</v>
      </c>
      <c r="E66" s="334">
        <v>0</v>
      </c>
      <c r="F66" s="334">
        <v>0</v>
      </c>
      <c r="G66" s="334">
        <v>0</v>
      </c>
      <c r="H66" s="335">
        <v>0</v>
      </c>
    </row>
    <row r="67" spans="1:8" x14ac:dyDescent="0.2">
      <c r="A67" s="333" t="s">
        <v>260</v>
      </c>
      <c r="B67" s="334">
        <v>0</v>
      </c>
      <c r="C67" s="334">
        <v>732</v>
      </c>
      <c r="D67" s="334">
        <v>0</v>
      </c>
      <c r="E67" s="334">
        <v>7349</v>
      </c>
      <c r="F67" s="334">
        <v>0</v>
      </c>
      <c r="G67" s="334">
        <v>0</v>
      </c>
      <c r="H67" s="335">
        <v>0</v>
      </c>
    </row>
    <row r="68" spans="1:8" x14ac:dyDescent="0.2">
      <c r="A68" s="330" t="s">
        <v>256</v>
      </c>
      <c r="B68" s="331">
        <v>0</v>
      </c>
      <c r="C68" s="331">
        <v>973</v>
      </c>
      <c r="D68" s="331">
        <v>973</v>
      </c>
      <c r="E68" s="331">
        <v>0</v>
      </c>
      <c r="F68" s="331">
        <v>0</v>
      </c>
      <c r="G68" s="331">
        <v>0</v>
      </c>
      <c r="H68" s="332">
        <v>0</v>
      </c>
    </row>
    <row r="69" spans="1:8" x14ac:dyDescent="0.2">
      <c r="A69" s="370" t="s">
        <v>298</v>
      </c>
      <c r="B69" s="27">
        <v>0</v>
      </c>
      <c r="C69" s="27">
        <v>0</v>
      </c>
      <c r="D69" s="27">
        <v>0</v>
      </c>
      <c r="E69" s="27">
        <v>5048</v>
      </c>
      <c r="F69" s="27">
        <v>70095</v>
      </c>
      <c r="G69" s="27">
        <v>70095</v>
      </c>
      <c r="H69" s="371">
        <v>70095</v>
      </c>
    </row>
    <row r="70" spans="1:8" ht="13.5" thickBot="1" x14ac:dyDescent="0.25">
      <c r="A70" s="122" t="s">
        <v>299</v>
      </c>
      <c r="B70" s="59">
        <v>288662</v>
      </c>
      <c r="C70" s="59">
        <v>325422</v>
      </c>
      <c r="D70" s="59">
        <v>362990</v>
      </c>
      <c r="E70" s="59">
        <v>335986</v>
      </c>
      <c r="F70" s="59">
        <v>344825</v>
      </c>
      <c r="G70" s="59">
        <v>344825</v>
      </c>
      <c r="H70" s="133">
        <v>344825</v>
      </c>
    </row>
    <row r="71" spans="1:8" ht="13.5" thickTop="1" x14ac:dyDescent="0.2"/>
  </sheetData>
  <mergeCells count="2">
    <mergeCell ref="A1:A3"/>
    <mergeCell ref="B1:H1"/>
  </mergeCells>
  <pageMargins left="0.27559055118110237" right="0.27559055118110237" top="0.98425196850393704" bottom="0.62992125984251968" header="0.51181102362204722" footer="0.51181102362204722"/>
  <pageSetup paperSize="9" firstPageNumber="0" orientation="landscape" r:id="rId1"/>
  <headerFooter alignWithMargins="0">
    <oddHeader>&amp;C&amp;"Arial CE,Tučné"&amp;12Rozpočet na roky 2025 - 2027
Bežné príjmy&amp;RObec Dolná Poruba
914 43 Dolná poruba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3"/>
  <sheetViews>
    <sheetView zoomScale="130" zoomScaleNormal="130" workbookViewId="0">
      <selection activeCell="E4" sqref="E4:E13"/>
    </sheetView>
  </sheetViews>
  <sheetFormatPr defaultRowHeight="12.75" x14ac:dyDescent="0.2"/>
  <cols>
    <col min="1" max="1" width="55.140625" customWidth="1"/>
    <col min="2" max="2" width="12.28515625" customWidth="1"/>
    <col min="3" max="3" width="11.85546875" customWidth="1"/>
    <col min="4" max="4" width="12.7109375" customWidth="1"/>
    <col min="5" max="5" width="13.140625" customWidth="1"/>
    <col min="6" max="6" width="9.42578125" customWidth="1"/>
    <col min="7" max="8" width="9" bestFit="1" customWidth="1"/>
  </cols>
  <sheetData>
    <row r="1" spans="1:8" ht="13.5" thickTop="1" x14ac:dyDescent="0.2">
      <c r="A1" s="394" t="s">
        <v>63</v>
      </c>
      <c r="B1" s="395" t="s">
        <v>111</v>
      </c>
      <c r="C1" s="396"/>
      <c r="D1" s="396"/>
      <c r="E1" s="396"/>
      <c r="F1" s="396"/>
      <c r="G1" s="396"/>
      <c r="H1" s="397"/>
    </row>
    <row r="2" spans="1:8" x14ac:dyDescent="0.2">
      <c r="A2" s="384"/>
      <c r="B2" s="101" t="s">
        <v>224</v>
      </c>
      <c r="C2" s="101" t="s">
        <v>254</v>
      </c>
      <c r="D2" s="101" t="s">
        <v>262</v>
      </c>
      <c r="E2" s="101" t="s">
        <v>263</v>
      </c>
      <c r="F2" s="101" t="s">
        <v>99</v>
      </c>
      <c r="G2" s="101" t="s">
        <v>223</v>
      </c>
      <c r="H2" s="110" t="s">
        <v>264</v>
      </c>
    </row>
    <row r="3" spans="1:8" ht="13.5" thickBot="1" x14ac:dyDescent="0.25">
      <c r="A3" s="384"/>
      <c r="B3" s="115">
        <f t="shared" ref="B3" si="0">SUM(B4:B13)</f>
        <v>46684</v>
      </c>
      <c r="C3" s="115">
        <f t="shared" ref="C3:D3" si="1">SUM(C4:C13)</f>
        <v>26971</v>
      </c>
      <c r="D3" s="115">
        <f t="shared" si="1"/>
        <v>488013</v>
      </c>
      <c r="E3" s="115">
        <f t="shared" ref="E3:H3" si="2">SUM(E4:E13)</f>
        <v>354022</v>
      </c>
      <c r="F3" s="115">
        <f t="shared" si="2"/>
        <v>18910</v>
      </c>
      <c r="G3" s="115">
        <f t="shared" si="2"/>
        <v>90500</v>
      </c>
      <c r="H3" s="111">
        <f t="shared" si="2"/>
        <v>0</v>
      </c>
    </row>
    <row r="4" spans="1:8" ht="13.5" thickTop="1" x14ac:dyDescent="0.2">
      <c r="A4" s="108" t="s">
        <v>76</v>
      </c>
      <c r="B4" s="116">
        <v>0</v>
      </c>
      <c r="C4" s="116">
        <v>0</v>
      </c>
      <c r="D4" s="116">
        <v>830</v>
      </c>
      <c r="E4" s="116">
        <v>692</v>
      </c>
      <c r="F4" s="116">
        <v>500</v>
      </c>
      <c r="G4" s="366">
        <v>500</v>
      </c>
      <c r="H4" s="112">
        <v>0</v>
      </c>
    </row>
    <row r="5" spans="1:8" x14ac:dyDescent="0.2">
      <c r="A5" s="79" t="s">
        <v>89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67">
        <v>0</v>
      </c>
      <c r="H5" s="143">
        <v>0</v>
      </c>
    </row>
    <row r="6" spans="1:8" x14ac:dyDescent="0.2">
      <c r="A6" s="135" t="s">
        <v>236</v>
      </c>
      <c r="B6" s="19">
        <v>0</v>
      </c>
      <c r="C6" s="19">
        <v>0</v>
      </c>
      <c r="D6" s="19">
        <v>353330</v>
      </c>
      <c r="E6" s="19">
        <v>353330</v>
      </c>
      <c r="F6" s="19">
        <v>0</v>
      </c>
      <c r="G6" s="19">
        <v>0</v>
      </c>
      <c r="H6" s="113">
        <v>0</v>
      </c>
    </row>
    <row r="7" spans="1:8" x14ac:dyDescent="0.2">
      <c r="A7" s="79" t="s">
        <v>100</v>
      </c>
      <c r="B7" s="19">
        <v>0</v>
      </c>
      <c r="C7" s="19">
        <v>0</v>
      </c>
      <c r="D7" s="19">
        <v>75293</v>
      </c>
      <c r="E7" s="19">
        <v>0</v>
      </c>
      <c r="F7" s="19">
        <v>0</v>
      </c>
      <c r="G7" s="19">
        <v>0</v>
      </c>
      <c r="H7" s="113">
        <v>0</v>
      </c>
    </row>
    <row r="8" spans="1:8" x14ac:dyDescent="0.2">
      <c r="A8" s="79" t="s">
        <v>308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90000</v>
      </c>
      <c r="H8" s="113"/>
    </row>
    <row r="9" spans="1:8" x14ac:dyDescent="0.2">
      <c r="A9" s="79" t="s">
        <v>101</v>
      </c>
      <c r="B9" s="19">
        <v>0</v>
      </c>
      <c r="C9" s="19">
        <v>0</v>
      </c>
      <c r="D9" s="19">
        <v>38560</v>
      </c>
      <c r="E9" s="19">
        <v>0</v>
      </c>
      <c r="F9" s="19">
        <v>0</v>
      </c>
      <c r="G9" s="19">
        <v>0</v>
      </c>
      <c r="H9" s="113">
        <v>0</v>
      </c>
    </row>
    <row r="10" spans="1:8" x14ac:dyDescent="0.2">
      <c r="A10" s="79" t="s">
        <v>265</v>
      </c>
      <c r="B10" s="19">
        <v>0</v>
      </c>
      <c r="C10" s="19">
        <v>7000</v>
      </c>
      <c r="D10" s="19">
        <v>20000</v>
      </c>
      <c r="E10" s="19">
        <v>0</v>
      </c>
      <c r="F10" s="19">
        <v>0</v>
      </c>
      <c r="G10" s="19">
        <v>0</v>
      </c>
      <c r="H10" s="113">
        <v>0</v>
      </c>
    </row>
    <row r="11" spans="1:8" x14ac:dyDescent="0.2">
      <c r="A11" s="79" t="s">
        <v>102</v>
      </c>
      <c r="B11" s="19">
        <v>46684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13">
        <v>0</v>
      </c>
    </row>
    <row r="12" spans="1:8" x14ac:dyDescent="0.2">
      <c r="A12" s="79" t="s">
        <v>300</v>
      </c>
      <c r="B12" s="19">
        <v>0</v>
      </c>
      <c r="C12" s="19">
        <v>0</v>
      </c>
      <c r="D12" s="19">
        <v>0</v>
      </c>
      <c r="E12" s="19">
        <v>0</v>
      </c>
      <c r="F12" s="19">
        <v>18410</v>
      </c>
      <c r="G12" s="19">
        <v>0</v>
      </c>
      <c r="H12" s="113">
        <v>0</v>
      </c>
    </row>
    <row r="13" spans="1:8" s="17" customFormat="1" ht="13.5" thickBot="1" x14ac:dyDescent="0.25">
      <c r="A13" s="109" t="s">
        <v>103</v>
      </c>
      <c r="B13" s="117">
        <v>0</v>
      </c>
      <c r="C13" s="117">
        <v>19971</v>
      </c>
      <c r="D13" s="117">
        <v>0</v>
      </c>
      <c r="E13" s="117">
        <v>0</v>
      </c>
      <c r="F13" s="117">
        <v>0</v>
      </c>
      <c r="G13" s="117">
        <v>0</v>
      </c>
      <c r="H13" s="114">
        <v>0</v>
      </c>
    </row>
  </sheetData>
  <mergeCells count="2">
    <mergeCell ref="A1:A3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 CE,Tučné"&amp;12Rozpočet na roky 2025 - 2027
Kapitálové príjmy&amp;RObec Dolná Poruba
914 43 Dolná Poruba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11"/>
  <sheetViews>
    <sheetView zoomScale="130" zoomScaleNormal="130" workbookViewId="0">
      <selection activeCell="F6" sqref="F6:H6"/>
    </sheetView>
  </sheetViews>
  <sheetFormatPr defaultRowHeight="12.75" x14ac:dyDescent="0.2"/>
  <cols>
    <col min="1" max="1" width="51.140625" customWidth="1"/>
    <col min="2" max="2" width="11.7109375" customWidth="1"/>
    <col min="3" max="3" width="13" customWidth="1"/>
    <col min="4" max="4" width="11.5703125" customWidth="1"/>
    <col min="5" max="5" width="10.5703125" customWidth="1"/>
    <col min="6" max="6" width="11.28515625" customWidth="1"/>
    <col min="7" max="7" width="10.85546875" customWidth="1"/>
    <col min="8" max="8" width="13.7109375" customWidth="1"/>
  </cols>
  <sheetData>
    <row r="1" spans="1:8" ht="13.5" thickTop="1" x14ac:dyDescent="0.2">
      <c r="A1" s="394" t="s">
        <v>20</v>
      </c>
      <c r="B1" s="398" t="s">
        <v>111</v>
      </c>
      <c r="C1" s="399"/>
      <c r="D1" s="399"/>
      <c r="E1" s="399"/>
      <c r="F1" s="399"/>
      <c r="G1" s="399"/>
      <c r="H1" s="400"/>
    </row>
    <row r="2" spans="1:8" x14ac:dyDescent="0.2">
      <c r="A2" s="384"/>
      <c r="B2" s="101" t="s">
        <v>224</v>
      </c>
      <c r="C2" s="101" t="s">
        <v>254</v>
      </c>
      <c r="D2" s="101" t="s">
        <v>262</v>
      </c>
      <c r="E2" s="101" t="s">
        <v>263</v>
      </c>
      <c r="F2" s="101" t="s">
        <v>99</v>
      </c>
      <c r="G2" s="101" t="s">
        <v>223</v>
      </c>
      <c r="H2" s="102" t="s">
        <v>264</v>
      </c>
    </row>
    <row r="3" spans="1:8" ht="13.5" thickBot="1" x14ac:dyDescent="0.25">
      <c r="A3" s="401"/>
      <c r="B3" s="103">
        <f t="shared" ref="B3" si="0">SUM(B4:B10)</f>
        <v>61878</v>
      </c>
      <c r="C3" s="103">
        <f t="shared" ref="C3:D3" si="1">SUM(C4:C10)</f>
        <v>58756</v>
      </c>
      <c r="D3" s="103">
        <f t="shared" si="1"/>
        <v>58189</v>
      </c>
      <c r="E3" s="103">
        <f t="shared" ref="E3:H3" si="2">SUM(E4:E10)</f>
        <v>748935</v>
      </c>
      <c r="F3" s="103">
        <f t="shared" si="2"/>
        <v>15000</v>
      </c>
      <c r="G3" s="103">
        <f t="shared" si="2"/>
        <v>15000</v>
      </c>
      <c r="H3" s="104">
        <f t="shared" si="2"/>
        <v>12000</v>
      </c>
    </row>
    <row r="4" spans="1:8" ht="13.5" thickTop="1" x14ac:dyDescent="0.2">
      <c r="A4" s="98" t="s">
        <v>139</v>
      </c>
      <c r="B4" s="55">
        <v>40151</v>
      </c>
      <c r="C4" s="55">
        <v>55212</v>
      </c>
      <c r="D4" s="55">
        <v>26786</v>
      </c>
      <c r="E4" s="55">
        <v>13000</v>
      </c>
      <c r="F4" s="55">
        <v>13000</v>
      </c>
      <c r="G4" s="55">
        <v>13000</v>
      </c>
      <c r="H4" s="105">
        <v>10000</v>
      </c>
    </row>
    <row r="5" spans="1:8" x14ac:dyDescent="0.2">
      <c r="A5" s="99" t="s">
        <v>88</v>
      </c>
      <c r="B5" s="19">
        <v>4519</v>
      </c>
      <c r="C5" s="19">
        <v>3544</v>
      </c>
      <c r="D5" s="19">
        <v>2000</v>
      </c>
      <c r="E5" s="372">
        <v>5243</v>
      </c>
      <c r="F5" s="19">
        <v>2000</v>
      </c>
      <c r="G5" s="19">
        <v>2000</v>
      </c>
      <c r="H5" s="20">
        <v>2000</v>
      </c>
    </row>
    <row r="6" spans="1:8" x14ac:dyDescent="0.2">
      <c r="A6" s="99" t="s">
        <v>93</v>
      </c>
      <c r="B6" s="19">
        <v>17208</v>
      </c>
      <c r="C6" s="19">
        <v>0</v>
      </c>
      <c r="D6" s="19">
        <v>27053</v>
      </c>
      <c r="E6" s="19">
        <v>0</v>
      </c>
      <c r="F6" s="372">
        <v>0</v>
      </c>
      <c r="G6" s="372">
        <v>0</v>
      </c>
      <c r="H6" s="407">
        <v>0</v>
      </c>
    </row>
    <row r="7" spans="1:8" x14ac:dyDescent="0.2">
      <c r="A7" s="99" t="s">
        <v>253</v>
      </c>
      <c r="B7" s="19">
        <v>0</v>
      </c>
      <c r="C7" s="19">
        <v>0</v>
      </c>
      <c r="D7" s="19">
        <v>2350</v>
      </c>
      <c r="E7" s="19">
        <v>15372</v>
      </c>
      <c r="F7" s="19">
        <v>0</v>
      </c>
      <c r="G7" s="19">
        <v>0</v>
      </c>
      <c r="H7" s="20">
        <v>0</v>
      </c>
    </row>
    <row r="8" spans="1:8" x14ac:dyDescent="0.2">
      <c r="A8" s="99" t="s">
        <v>238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</row>
    <row r="9" spans="1:8" x14ac:dyDescent="0.2">
      <c r="A9" s="99" t="s">
        <v>293</v>
      </c>
      <c r="B9" s="19">
        <v>0</v>
      </c>
      <c r="C9" s="19">
        <v>0</v>
      </c>
      <c r="D9" s="19">
        <v>0</v>
      </c>
      <c r="E9" s="19">
        <v>715320</v>
      </c>
      <c r="F9" s="19">
        <v>0</v>
      </c>
      <c r="G9" s="19">
        <v>0</v>
      </c>
      <c r="H9" s="20">
        <v>0</v>
      </c>
    </row>
    <row r="10" spans="1:8" ht="13.5" thickBot="1" x14ac:dyDescent="0.25">
      <c r="A10" s="100" t="s">
        <v>94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66">
        <v>0</v>
      </c>
    </row>
    <row r="11" spans="1:8" ht="13.5" thickTop="1" x14ac:dyDescent="0.2">
      <c r="A11" s="18"/>
    </row>
  </sheetData>
  <mergeCells count="2">
    <mergeCell ref="B1:H1"/>
    <mergeCell ref="A1:A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&amp;C&amp;"Arial CE,Tučné"&amp;12Rozpočet na roky 2025 - 2027
Príjmové finančné operácie&amp;RObec Dolná Poruba
914 43 Dolná Poruba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34"/>
  <sheetViews>
    <sheetView showGridLines="0" zoomScale="130" zoomScaleNormal="130" workbookViewId="0">
      <selection activeCell="F31" sqref="F31"/>
    </sheetView>
  </sheetViews>
  <sheetFormatPr defaultRowHeight="12.75" x14ac:dyDescent="0.2"/>
  <cols>
    <col min="1" max="1" width="48.5703125" customWidth="1"/>
    <col min="2" max="2" width="11.85546875" customWidth="1"/>
    <col min="3" max="3" width="13.5703125" customWidth="1"/>
    <col min="4" max="4" width="12.7109375" customWidth="1"/>
    <col min="5" max="5" width="15" customWidth="1"/>
    <col min="6" max="6" width="13.28515625" customWidth="1"/>
    <col min="7" max="7" width="11" customWidth="1"/>
    <col min="8" max="8" width="13.42578125" customWidth="1"/>
  </cols>
  <sheetData>
    <row r="1" spans="1:8" ht="13.5" thickTop="1" x14ac:dyDescent="0.2">
      <c r="A1" s="388" t="s">
        <v>22</v>
      </c>
      <c r="B1" s="402" t="s">
        <v>111</v>
      </c>
      <c r="C1" s="403"/>
      <c r="D1" s="403"/>
      <c r="E1" s="403"/>
      <c r="F1" s="403"/>
      <c r="G1" s="404"/>
      <c r="H1" s="12"/>
    </row>
    <row r="2" spans="1:8" x14ac:dyDescent="0.2">
      <c r="A2" s="389"/>
      <c r="B2" s="9" t="s">
        <v>224</v>
      </c>
      <c r="C2" s="9" t="s">
        <v>254</v>
      </c>
      <c r="D2" s="9" t="s">
        <v>262</v>
      </c>
      <c r="E2" s="9" t="s">
        <v>263</v>
      </c>
      <c r="F2" s="9" t="s">
        <v>99</v>
      </c>
      <c r="G2" s="95" t="s">
        <v>223</v>
      </c>
      <c r="H2" s="11" t="s">
        <v>264</v>
      </c>
    </row>
    <row r="3" spans="1:8" ht="13.5" thickBot="1" x14ac:dyDescent="0.25">
      <c r="A3" s="390"/>
      <c r="B3" s="16">
        <f t="shared" ref="B3:H3" si="0">B4+ B24+B26+B28+B32+B34+B39+B55+B45+B41+B50+B59+B48+B66+B72+B70+B81+B85+B102+B114+B112+B122+B119+B92+B104+B106+B96+B98+B94+B100+B108+B110</f>
        <v>742635</v>
      </c>
      <c r="C3" s="16">
        <f t="shared" si="0"/>
        <v>884506</v>
      </c>
      <c r="D3" s="16">
        <f t="shared" si="0"/>
        <v>921531</v>
      </c>
      <c r="E3" s="16">
        <f t="shared" si="0"/>
        <v>860850</v>
      </c>
      <c r="F3" s="16">
        <f t="shared" si="0"/>
        <v>880765</v>
      </c>
      <c r="G3" s="16">
        <f t="shared" si="0"/>
        <v>829992</v>
      </c>
      <c r="H3" s="16">
        <f t="shared" si="0"/>
        <v>856083</v>
      </c>
    </row>
    <row r="4" spans="1:8" ht="14.25" thickTop="1" thickBot="1" x14ac:dyDescent="0.25">
      <c r="A4" s="80" t="s">
        <v>23</v>
      </c>
      <c r="B4" s="30">
        <f t="shared" ref="B4" si="1">SUM(B5:B23)</f>
        <v>178996</v>
      </c>
      <c r="C4" s="30">
        <f t="shared" ref="C4" si="2">SUM(C5:C23)</f>
        <v>184653</v>
      </c>
      <c r="D4" s="30">
        <f>SUM(D5:D23)</f>
        <v>194487</v>
      </c>
      <c r="E4" s="30">
        <f>SUM(E5:E23)</f>
        <v>174362</v>
      </c>
      <c r="F4" s="30">
        <f>SUM(F5:F23)</f>
        <v>197467</v>
      </c>
      <c r="G4" s="30">
        <f>SUM(G5:G23)</f>
        <v>171967</v>
      </c>
      <c r="H4" s="31">
        <f>SUM(H5:H23)</f>
        <v>187838</v>
      </c>
    </row>
    <row r="5" spans="1:8" x14ac:dyDescent="0.2">
      <c r="A5" s="81" t="s">
        <v>24</v>
      </c>
      <c r="B5" s="24">
        <v>100484</v>
      </c>
      <c r="C5" s="24">
        <v>81835</v>
      </c>
      <c r="D5" s="24">
        <v>94120</v>
      </c>
      <c r="E5" s="368">
        <v>93934</v>
      </c>
      <c r="F5" s="24">
        <v>97629</v>
      </c>
      <c r="G5" s="37">
        <v>97629</v>
      </c>
      <c r="H5" s="54">
        <v>106000</v>
      </c>
    </row>
    <row r="6" spans="1:8" x14ac:dyDescent="0.2">
      <c r="A6" s="82" t="s">
        <v>25</v>
      </c>
      <c r="B6" s="48">
        <v>33880</v>
      </c>
      <c r="C6" s="48">
        <v>31731</v>
      </c>
      <c r="D6" s="48">
        <v>32942</v>
      </c>
      <c r="E6" s="48">
        <v>32877</v>
      </c>
      <c r="F6" s="48">
        <v>33784</v>
      </c>
      <c r="G6" s="56">
        <v>33784</v>
      </c>
      <c r="H6" s="57">
        <v>37100</v>
      </c>
    </row>
    <row r="7" spans="1:8" x14ac:dyDescent="0.2">
      <c r="A7" s="82" t="s">
        <v>26</v>
      </c>
      <c r="B7" s="48">
        <v>9</v>
      </c>
      <c r="C7" s="48">
        <v>63</v>
      </c>
      <c r="D7" s="48">
        <v>126</v>
      </c>
      <c r="E7" s="48">
        <v>0</v>
      </c>
      <c r="F7" s="48">
        <v>120</v>
      </c>
      <c r="G7" s="56">
        <v>120</v>
      </c>
      <c r="H7" s="57">
        <v>130</v>
      </c>
    </row>
    <row r="8" spans="1:8" x14ac:dyDescent="0.2">
      <c r="A8" s="82" t="s">
        <v>27</v>
      </c>
      <c r="B8" s="48">
        <v>4155</v>
      </c>
      <c r="C8" s="48">
        <v>5434</v>
      </c>
      <c r="D8" s="48">
        <v>8673</v>
      </c>
      <c r="E8" s="48">
        <v>5558</v>
      </c>
      <c r="F8" s="48">
        <v>6010</v>
      </c>
      <c r="G8" s="56">
        <v>6010</v>
      </c>
      <c r="H8" s="57">
        <v>7203</v>
      </c>
    </row>
    <row r="9" spans="1:8" x14ac:dyDescent="0.2">
      <c r="A9" s="82" t="s">
        <v>297</v>
      </c>
      <c r="B9" s="48">
        <v>0</v>
      </c>
      <c r="C9" s="48">
        <v>0</v>
      </c>
      <c r="D9" s="48">
        <v>0</v>
      </c>
      <c r="E9" s="48">
        <v>3167</v>
      </c>
      <c r="F9" s="48">
        <v>3200</v>
      </c>
      <c r="G9" s="56">
        <v>3200</v>
      </c>
      <c r="H9" s="57">
        <v>3300</v>
      </c>
    </row>
    <row r="10" spans="1:8" x14ac:dyDescent="0.2">
      <c r="A10" s="83" t="s">
        <v>28</v>
      </c>
      <c r="B10" s="48">
        <v>4409</v>
      </c>
      <c r="C10" s="48">
        <v>9127</v>
      </c>
      <c r="D10" s="48">
        <v>7786</v>
      </c>
      <c r="E10" s="48">
        <v>6390</v>
      </c>
      <c r="F10" s="48">
        <v>6400</v>
      </c>
      <c r="G10" s="56">
        <v>6400</v>
      </c>
      <c r="H10" s="57">
        <v>5690</v>
      </c>
    </row>
    <row r="11" spans="1:8" x14ac:dyDescent="0.2">
      <c r="A11" s="82" t="s">
        <v>95</v>
      </c>
      <c r="B11" s="48">
        <v>302</v>
      </c>
      <c r="C11" s="48">
        <v>262</v>
      </c>
      <c r="D11" s="48">
        <v>330</v>
      </c>
      <c r="E11" s="48">
        <v>1300</v>
      </c>
      <c r="F11" s="48">
        <v>500</v>
      </c>
      <c r="G11" s="56">
        <v>500</v>
      </c>
      <c r="H11" s="57">
        <v>300</v>
      </c>
    </row>
    <row r="12" spans="1:8" x14ac:dyDescent="0.2">
      <c r="A12" s="83" t="s">
        <v>92</v>
      </c>
      <c r="B12" s="48">
        <v>973</v>
      </c>
      <c r="C12" s="48">
        <v>1436</v>
      </c>
      <c r="D12" s="48">
        <v>1650</v>
      </c>
      <c r="E12" s="48">
        <v>2400</v>
      </c>
      <c r="F12" s="48">
        <v>1650</v>
      </c>
      <c r="G12" s="56">
        <v>1650</v>
      </c>
      <c r="H12" s="57">
        <v>1620</v>
      </c>
    </row>
    <row r="13" spans="1:8" x14ac:dyDescent="0.2">
      <c r="A13" s="83" t="s">
        <v>29</v>
      </c>
      <c r="B13" s="48">
        <v>844</v>
      </c>
      <c r="C13" s="48">
        <v>900</v>
      </c>
      <c r="D13" s="48">
        <v>824</v>
      </c>
      <c r="E13" s="48">
        <v>800</v>
      </c>
      <c r="F13" s="48">
        <v>824</v>
      </c>
      <c r="G13" s="56">
        <v>824</v>
      </c>
      <c r="H13" s="57">
        <v>836</v>
      </c>
    </row>
    <row r="14" spans="1:8" x14ac:dyDescent="0.2">
      <c r="A14" s="83" t="s">
        <v>30</v>
      </c>
      <c r="B14" s="48">
        <v>772</v>
      </c>
      <c r="C14" s="48">
        <v>754</v>
      </c>
      <c r="D14" s="48">
        <v>856</v>
      </c>
      <c r="E14" s="48">
        <v>950</v>
      </c>
      <c r="F14" s="48">
        <v>860</v>
      </c>
      <c r="G14" s="56">
        <v>860</v>
      </c>
      <c r="H14" s="57">
        <v>869</v>
      </c>
    </row>
    <row r="15" spans="1:8" x14ac:dyDescent="0.2">
      <c r="A15" s="82" t="s">
        <v>31</v>
      </c>
      <c r="B15" s="48">
        <v>1335</v>
      </c>
      <c r="C15" s="48">
        <v>905</v>
      </c>
      <c r="D15" s="48">
        <v>560</v>
      </c>
      <c r="E15" s="48">
        <v>162</v>
      </c>
      <c r="F15" s="48">
        <v>3700</v>
      </c>
      <c r="G15" s="56">
        <v>400</v>
      </c>
      <c r="H15" s="58">
        <v>600</v>
      </c>
    </row>
    <row r="16" spans="1:8" x14ac:dyDescent="0.2">
      <c r="A16" s="82" t="s">
        <v>107</v>
      </c>
      <c r="B16" s="48">
        <v>700</v>
      </c>
      <c r="C16" s="48">
        <v>0</v>
      </c>
      <c r="D16" s="48">
        <v>640</v>
      </c>
      <c r="E16" s="48">
        <v>0</v>
      </c>
      <c r="F16" s="48">
        <v>0</v>
      </c>
      <c r="G16" s="56">
        <v>0</v>
      </c>
      <c r="H16" s="57">
        <v>0</v>
      </c>
    </row>
    <row r="17" spans="1:8" x14ac:dyDescent="0.2">
      <c r="A17" s="82" t="s">
        <v>242</v>
      </c>
      <c r="B17" s="48">
        <v>0</v>
      </c>
      <c r="C17" s="48">
        <v>0</v>
      </c>
      <c r="D17" s="48">
        <v>23700</v>
      </c>
      <c r="E17" s="345">
        <v>5600</v>
      </c>
      <c r="F17" s="48">
        <v>23700</v>
      </c>
      <c r="G17" s="56">
        <v>0</v>
      </c>
      <c r="H17" s="57">
        <v>0</v>
      </c>
    </row>
    <row r="18" spans="1:8" x14ac:dyDescent="0.2">
      <c r="A18" s="82" t="s">
        <v>32</v>
      </c>
      <c r="B18" s="48">
        <v>11114</v>
      </c>
      <c r="C18" s="48">
        <v>36446</v>
      </c>
      <c r="D18" s="48">
        <v>11890</v>
      </c>
      <c r="E18" s="48">
        <v>12200</v>
      </c>
      <c r="F18" s="48">
        <v>11300</v>
      </c>
      <c r="G18" s="56">
        <v>12800</v>
      </c>
      <c r="H18" s="57">
        <v>15400</v>
      </c>
    </row>
    <row r="19" spans="1:8" x14ac:dyDescent="0.2">
      <c r="A19" s="82" t="s">
        <v>96</v>
      </c>
      <c r="B19" s="48">
        <v>6565</v>
      </c>
      <c r="C19" s="48">
        <v>6159</v>
      </c>
      <c r="D19" s="48">
        <v>6400</v>
      </c>
      <c r="E19" s="48">
        <v>5000</v>
      </c>
      <c r="F19" s="48">
        <v>5500</v>
      </c>
      <c r="G19" s="56">
        <v>5500</v>
      </c>
      <c r="H19" s="57">
        <v>6500</v>
      </c>
    </row>
    <row r="20" spans="1:8" x14ac:dyDescent="0.2">
      <c r="A20" s="82" t="s">
        <v>227</v>
      </c>
      <c r="B20" s="48">
        <v>200</v>
      </c>
      <c r="C20" s="48">
        <v>0</v>
      </c>
      <c r="D20" s="48">
        <v>0</v>
      </c>
      <c r="E20" s="48">
        <v>0</v>
      </c>
      <c r="F20" s="48">
        <v>0</v>
      </c>
      <c r="G20" s="56">
        <v>0</v>
      </c>
      <c r="H20" s="57">
        <v>0</v>
      </c>
    </row>
    <row r="21" spans="1:8" x14ac:dyDescent="0.2">
      <c r="A21" s="82" t="s">
        <v>228</v>
      </c>
      <c r="B21" s="48">
        <v>10088</v>
      </c>
      <c r="C21" s="48">
        <v>432</v>
      </c>
      <c r="D21" s="48">
        <v>0</v>
      </c>
      <c r="E21" s="48">
        <v>3100</v>
      </c>
      <c r="F21" s="48">
        <v>0</v>
      </c>
      <c r="G21" s="56">
        <v>0</v>
      </c>
      <c r="H21" s="57">
        <v>0</v>
      </c>
    </row>
    <row r="22" spans="1:8" x14ac:dyDescent="0.2">
      <c r="A22" s="82" t="s">
        <v>73</v>
      </c>
      <c r="B22" s="48">
        <v>2378</v>
      </c>
      <c r="C22" s="48">
        <v>8376</v>
      </c>
      <c r="D22" s="48">
        <v>3200</v>
      </c>
      <c r="E22" s="345">
        <v>135</v>
      </c>
      <c r="F22" s="48">
        <v>1500</v>
      </c>
      <c r="G22" s="56">
        <v>1500</v>
      </c>
      <c r="H22" s="57">
        <v>1500</v>
      </c>
    </row>
    <row r="23" spans="1:8" ht="13.5" thickBot="1" x14ac:dyDescent="0.25">
      <c r="A23" s="81" t="s">
        <v>69</v>
      </c>
      <c r="B23" s="24">
        <v>788</v>
      </c>
      <c r="C23" s="24">
        <v>793</v>
      </c>
      <c r="D23" s="24">
        <v>790</v>
      </c>
      <c r="E23" s="24">
        <v>789</v>
      </c>
      <c r="F23" s="24">
        <v>790</v>
      </c>
      <c r="G23" s="37">
        <v>790</v>
      </c>
      <c r="H23" s="25">
        <v>790</v>
      </c>
    </row>
    <row r="24" spans="1:8" ht="13.5" thickBot="1" x14ac:dyDescent="0.25">
      <c r="A24" s="38" t="s">
        <v>117</v>
      </c>
      <c r="B24" s="32">
        <f t="shared" ref="B24:H24" si="3">B25</f>
        <v>939</v>
      </c>
      <c r="C24" s="32">
        <f t="shared" si="3"/>
        <v>954</v>
      </c>
      <c r="D24" s="32">
        <f t="shared" si="3"/>
        <v>1020</v>
      </c>
      <c r="E24" s="32">
        <f t="shared" si="3"/>
        <v>955</v>
      </c>
      <c r="F24" s="32">
        <f t="shared" si="3"/>
        <v>980</v>
      </c>
      <c r="G24" s="32">
        <f t="shared" si="3"/>
        <v>980</v>
      </c>
      <c r="H24" s="33">
        <f t="shared" si="3"/>
        <v>1300</v>
      </c>
    </row>
    <row r="25" spans="1:8" ht="13.5" thickBot="1" x14ac:dyDescent="0.25">
      <c r="A25" s="84" t="s">
        <v>33</v>
      </c>
      <c r="B25" s="24">
        <v>939</v>
      </c>
      <c r="C25" s="24">
        <v>954</v>
      </c>
      <c r="D25" s="24">
        <v>1020</v>
      </c>
      <c r="E25" s="24">
        <v>955</v>
      </c>
      <c r="F25" s="24">
        <v>980</v>
      </c>
      <c r="G25" s="37">
        <v>980</v>
      </c>
      <c r="H25" s="25">
        <v>1300</v>
      </c>
    </row>
    <row r="26" spans="1:8" ht="13.5" thickBot="1" x14ac:dyDescent="0.25">
      <c r="A26" s="85" t="s">
        <v>105</v>
      </c>
      <c r="B26" s="32">
        <f t="shared" ref="B26:H26" si="4">B27</f>
        <v>1329</v>
      </c>
      <c r="C26" s="32">
        <f t="shared" si="4"/>
        <v>1582</v>
      </c>
      <c r="D26" s="32">
        <f t="shared" si="4"/>
        <v>1460</v>
      </c>
      <c r="E26" s="32">
        <f t="shared" si="4"/>
        <v>2283</v>
      </c>
      <c r="F26" s="32">
        <f t="shared" si="4"/>
        <v>0</v>
      </c>
      <c r="G26" s="32">
        <f t="shared" si="4"/>
        <v>1600</v>
      </c>
      <c r="H26" s="33">
        <f t="shared" si="4"/>
        <v>0</v>
      </c>
    </row>
    <row r="27" spans="1:8" ht="13.5" thickBot="1" x14ac:dyDescent="0.25">
      <c r="A27" s="180" t="s">
        <v>287</v>
      </c>
      <c r="B27" s="181">
        <v>1329</v>
      </c>
      <c r="C27" s="181">
        <v>1582</v>
      </c>
      <c r="D27" s="181">
        <v>1460</v>
      </c>
      <c r="E27" s="181">
        <v>2283</v>
      </c>
      <c r="F27" s="181">
        <v>0</v>
      </c>
      <c r="G27" s="181">
        <v>1600</v>
      </c>
      <c r="H27" s="182">
        <v>0</v>
      </c>
    </row>
    <row r="28" spans="1:8" ht="13.5" thickBot="1" x14ac:dyDescent="0.25">
      <c r="A28" s="38" t="s">
        <v>65</v>
      </c>
      <c r="B28" s="32">
        <f t="shared" ref="B28" si="5">B29+B30</f>
        <v>0</v>
      </c>
      <c r="C28" s="32">
        <f t="shared" ref="C28:D28" si="6">C29+C30</f>
        <v>0</v>
      </c>
      <c r="D28" s="32">
        <f t="shared" si="6"/>
        <v>207</v>
      </c>
      <c r="E28" s="32">
        <f>E29+E30+E31</f>
        <v>7311</v>
      </c>
      <c r="F28" s="32">
        <f t="shared" ref="F28:H28" si="7">F29+F30+F31</f>
        <v>6977</v>
      </c>
      <c r="G28" s="32">
        <f t="shared" si="7"/>
        <v>6817</v>
      </c>
      <c r="H28" s="32">
        <f t="shared" si="7"/>
        <v>6636</v>
      </c>
    </row>
    <row r="29" spans="1:8" x14ac:dyDescent="0.2">
      <c r="A29" s="84" t="s">
        <v>97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37">
        <v>0</v>
      </c>
      <c r="H29" s="52">
        <v>0</v>
      </c>
    </row>
    <row r="30" spans="1:8" x14ac:dyDescent="0.2">
      <c r="A30" s="349" t="s">
        <v>98</v>
      </c>
      <c r="B30" s="331">
        <v>0</v>
      </c>
      <c r="C30" s="331">
        <v>0</v>
      </c>
      <c r="D30" s="331">
        <v>207</v>
      </c>
      <c r="E30" s="331">
        <v>0</v>
      </c>
      <c r="F30" s="331">
        <v>0</v>
      </c>
      <c r="G30" s="340">
        <v>0</v>
      </c>
      <c r="H30" s="350">
        <v>0</v>
      </c>
    </row>
    <row r="31" spans="1:8" ht="13.5" thickBot="1" x14ac:dyDescent="0.25">
      <c r="A31" s="346" t="s">
        <v>284</v>
      </c>
      <c r="B31" s="192">
        <v>0</v>
      </c>
      <c r="C31" s="192">
        <v>0</v>
      </c>
      <c r="D31" s="192">
        <v>0</v>
      </c>
      <c r="E31" s="192">
        <v>7311</v>
      </c>
      <c r="F31" s="192">
        <v>6977</v>
      </c>
      <c r="G31" s="380">
        <v>6817</v>
      </c>
      <c r="H31" s="381">
        <v>6636</v>
      </c>
    </row>
    <row r="32" spans="1:8" ht="13.5" thickBot="1" x14ac:dyDescent="0.25">
      <c r="A32" s="38" t="s">
        <v>285</v>
      </c>
      <c r="B32" s="32">
        <f t="shared" ref="B32:H32" si="8">B33</f>
        <v>1369</v>
      </c>
      <c r="C32" s="32">
        <f t="shared" si="8"/>
        <v>804</v>
      </c>
      <c r="D32" s="32">
        <f t="shared" si="8"/>
        <v>100</v>
      </c>
      <c r="E32" s="32">
        <f t="shared" si="8"/>
        <v>102</v>
      </c>
      <c r="F32" s="32">
        <f t="shared" si="8"/>
        <v>150</v>
      </c>
      <c r="G32" s="32">
        <f t="shared" si="8"/>
        <v>150</v>
      </c>
      <c r="H32" s="33">
        <f t="shared" si="8"/>
        <v>150</v>
      </c>
    </row>
    <row r="33" spans="1:8" ht="13.5" thickBot="1" x14ac:dyDescent="0.25">
      <c r="A33" s="183" t="s">
        <v>286</v>
      </c>
      <c r="B33" s="181">
        <v>1369</v>
      </c>
      <c r="C33" s="181">
        <v>804</v>
      </c>
      <c r="D33" s="181">
        <v>100</v>
      </c>
      <c r="E33" s="181">
        <v>102</v>
      </c>
      <c r="F33" s="181">
        <v>150</v>
      </c>
      <c r="G33" s="181">
        <v>150</v>
      </c>
      <c r="H33" s="182">
        <v>150</v>
      </c>
    </row>
    <row r="34" spans="1:8" ht="13.5" thickBot="1" x14ac:dyDescent="0.25">
      <c r="A34" s="38" t="s">
        <v>215</v>
      </c>
      <c r="B34" s="32">
        <f t="shared" ref="B34" si="9">SUM(B35:B38)</f>
        <v>4425</v>
      </c>
      <c r="C34" s="32">
        <f t="shared" ref="C34:D34" si="10">SUM(C35:C38)</f>
        <v>5423</v>
      </c>
      <c r="D34" s="32">
        <f t="shared" si="10"/>
        <v>1550</v>
      </c>
      <c r="E34" s="32">
        <f t="shared" ref="E34:H34" si="11">SUM(E35:E38)</f>
        <v>4492</v>
      </c>
      <c r="F34" s="32">
        <f t="shared" si="11"/>
        <v>5721</v>
      </c>
      <c r="G34" s="32">
        <f t="shared" si="11"/>
        <v>8981</v>
      </c>
      <c r="H34" s="33">
        <f t="shared" si="11"/>
        <v>4840</v>
      </c>
    </row>
    <row r="35" spans="1:8" x14ac:dyDescent="0.2">
      <c r="A35" s="81" t="s">
        <v>34</v>
      </c>
      <c r="B35" s="24">
        <v>2801</v>
      </c>
      <c r="C35" s="24">
        <v>3224</v>
      </c>
      <c r="D35" s="24">
        <v>400</v>
      </c>
      <c r="E35" s="24">
        <v>2843</v>
      </c>
      <c r="F35" s="24">
        <v>3800</v>
      </c>
      <c r="G35" s="37">
        <v>3800</v>
      </c>
      <c r="H35" s="25">
        <v>3480</v>
      </c>
    </row>
    <row r="36" spans="1:8" x14ac:dyDescent="0.2">
      <c r="A36" s="82" t="s">
        <v>35</v>
      </c>
      <c r="B36" s="48">
        <v>286</v>
      </c>
      <c r="C36" s="48">
        <v>416</v>
      </c>
      <c r="D36" s="48">
        <v>200</v>
      </c>
      <c r="E36" s="48">
        <v>879</v>
      </c>
      <c r="F36" s="48">
        <v>281</v>
      </c>
      <c r="G36" s="56">
        <v>281</v>
      </c>
      <c r="H36" s="49">
        <v>280</v>
      </c>
    </row>
    <row r="37" spans="1:8" x14ac:dyDescent="0.2">
      <c r="A37" s="82" t="s">
        <v>36</v>
      </c>
      <c r="B37" s="48">
        <v>944</v>
      </c>
      <c r="C37" s="48">
        <v>468</v>
      </c>
      <c r="D37" s="48">
        <v>600</v>
      </c>
      <c r="E37" s="48">
        <v>0</v>
      </c>
      <c r="F37" s="48">
        <v>900</v>
      </c>
      <c r="G37" s="56">
        <v>900</v>
      </c>
      <c r="H37" s="49">
        <v>480</v>
      </c>
    </row>
    <row r="38" spans="1:8" ht="13.5" thickBot="1" x14ac:dyDescent="0.25">
      <c r="A38" s="81" t="s">
        <v>37</v>
      </c>
      <c r="B38" s="24">
        <v>394</v>
      </c>
      <c r="C38" s="24">
        <v>1315</v>
      </c>
      <c r="D38" s="24">
        <v>350</v>
      </c>
      <c r="E38" s="24">
        <v>770</v>
      </c>
      <c r="F38" s="24">
        <v>740</v>
      </c>
      <c r="G38" s="37">
        <v>4000</v>
      </c>
      <c r="H38" s="25">
        <v>600</v>
      </c>
    </row>
    <row r="39" spans="1:8" ht="13.5" thickBot="1" x14ac:dyDescent="0.25">
      <c r="A39" s="38" t="s">
        <v>91</v>
      </c>
      <c r="B39" s="32">
        <f t="shared" ref="B39:H39" si="12">B40</f>
        <v>1469</v>
      </c>
      <c r="C39" s="32">
        <f t="shared" si="12"/>
        <v>0</v>
      </c>
      <c r="D39" s="32">
        <f t="shared" si="12"/>
        <v>2000</v>
      </c>
      <c r="E39" s="32">
        <f t="shared" si="12"/>
        <v>0</v>
      </c>
      <c r="F39" s="32">
        <f t="shared" si="12"/>
        <v>1500</v>
      </c>
      <c r="G39" s="32">
        <f t="shared" si="12"/>
        <v>0</v>
      </c>
      <c r="H39" s="33">
        <f t="shared" si="12"/>
        <v>2750</v>
      </c>
    </row>
    <row r="40" spans="1:8" ht="13.5" thickBot="1" x14ac:dyDescent="0.25">
      <c r="A40" s="183" t="s">
        <v>202</v>
      </c>
      <c r="B40" s="181">
        <v>1469</v>
      </c>
      <c r="C40" s="181">
        <v>0</v>
      </c>
      <c r="D40" s="181">
        <v>2000</v>
      </c>
      <c r="E40" s="181">
        <v>0</v>
      </c>
      <c r="F40" s="181">
        <v>1500</v>
      </c>
      <c r="G40" s="181">
        <v>0</v>
      </c>
      <c r="H40" s="184">
        <v>2750</v>
      </c>
    </row>
    <row r="41" spans="1:8" ht="13.5" thickBot="1" x14ac:dyDescent="0.25">
      <c r="A41" s="38" t="s">
        <v>42</v>
      </c>
      <c r="B41" s="32">
        <f>B43+B44</f>
        <v>2175</v>
      </c>
      <c r="C41" s="32">
        <f>SUM(C42:C44)</f>
        <v>17826</v>
      </c>
      <c r="D41" s="32">
        <f>D43+D44</f>
        <v>37649</v>
      </c>
      <c r="E41" s="32">
        <f>E43+E44</f>
        <v>1500</v>
      </c>
      <c r="F41" s="32">
        <f>F43+F44</f>
        <v>17500</v>
      </c>
      <c r="G41" s="32">
        <f>G43+G44</f>
        <v>2420</v>
      </c>
      <c r="H41" s="33">
        <f>H43+H44</f>
        <v>15430</v>
      </c>
    </row>
    <row r="42" spans="1:8" x14ac:dyDescent="0.2">
      <c r="A42" s="337" t="s">
        <v>266</v>
      </c>
      <c r="B42" s="338">
        <v>0</v>
      </c>
      <c r="C42" s="338">
        <v>660</v>
      </c>
      <c r="D42" s="338">
        <v>0</v>
      </c>
      <c r="E42" s="338">
        <v>0</v>
      </c>
      <c r="F42" s="338">
        <v>0</v>
      </c>
      <c r="G42" s="369">
        <v>0</v>
      </c>
      <c r="H42" s="339">
        <v>0</v>
      </c>
    </row>
    <row r="43" spans="1:8" x14ac:dyDescent="0.2">
      <c r="A43" s="81" t="s">
        <v>119</v>
      </c>
      <c r="B43" s="24">
        <v>1550</v>
      </c>
      <c r="C43" s="24">
        <v>17166</v>
      </c>
      <c r="D43" s="24">
        <v>36789</v>
      </c>
      <c r="E43" s="24">
        <v>1500</v>
      </c>
      <c r="F43" s="24">
        <v>17000</v>
      </c>
      <c r="G43" s="37">
        <v>1920</v>
      </c>
      <c r="H43" s="25">
        <v>15000</v>
      </c>
    </row>
    <row r="44" spans="1:8" ht="13.5" thickBot="1" x14ac:dyDescent="0.25">
      <c r="A44" s="86" t="s">
        <v>120</v>
      </c>
      <c r="B44" s="50">
        <v>625</v>
      </c>
      <c r="C44" s="50">
        <v>0</v>
      </c>
      <c r="D44" s="50">
        <v>860</v>
      </c>
      <c r="E44" s="50">
        <v>0</v>
      </c>
      <c r="F44" s="50">
        <v>500</v>
      </c>
      <c r="G44" s="96">
        <v>500</v>
      </c>
      <c r="H44" s="51">
        <v>430</v>
      </c>
    </row>
    <row r="45" spans="1:8" ht="13.5" thickBot="1" x14ac:dyDescent="0.25">
      <c r="A45" s="38" t="s">
        <v>40</v>
      </c>
      <c r="B45" s="32">
        <f t="shared" ref="B45" si="13">B46+B47</f>
        <v>20942</v>
      </c>
      <c r="C45" s="32">
        <f t="shared" ref="C45:D45" si="14">C46+C47</f>
        <v>20337</v>
      </c>
      <c r="D45" s="32">
        <f t="shared" si="14"/>
        <v>27354</v>
      </c>
      <c r="E45" s="32">
        <f t="shared" ref="E45:H45" si="15">E46+E47</f>
        <v>19900</v>
      </c>
      <c r="F45" s="32">
        <f t="shared" si="15"/>
        <v>25990</v>
      </c>
      <c r="G45" s="32">
        <f t="shared" si="15"/>
        <v>26000</v>
      </c>
      <c r="H45" s="33">
        <f t="shared" si="15"/>
        <v>27966</v>
      </c>
    </row>
    <row r="46" spans="1:8" x14ac:dyDescent="0.2">
      <c r="A46" s="81" t="s">
        <v>118</v>
      </c>
      <c r="B46" s="24">
        <v>1320</v>
      </c>
      <c r="C46" s="24">
        <v>1389</v>
      </c>
      <c r="D46" s="24">
        <v>1490</v>
      </c>
      <c r="E46" s="24">
        <v>0</v>
      </c>
      <c r="F46" s="24">
        <v>1490</v>
      </c>
      <c r="G46" s="37">
        <v>1500</v>
      </c>
      <c r="H46" s="25">
        <v>1500</v>
      </c>
    </row>
    <row r="47" spans="1:8" ht="13.5" thickBot="1" x14ac:dyDescent="0.25">
      <c r="A47" s="86" t="s">
        <v>41</v>
      </c>
      <c r="B47" s="50">
        <v>19622</v>
      </c>
      <c r="C47" s="50">
        <v>18948</v>
      </c>
      <c r="D47" s="50">
        <v>25864</v>
      </c>
      <c r="E47" s="373">
        <v>19900</v>
      </c>
      <c r="F47" s="50">
        <v>24500</v>
      </c>
      <c r="G47" s="96">
        <v>24500</v>
      </c>
      <c r="H47" s="51">
        <v>26466</v>
      </c>
    </row>
    <row r="48" spans="1:8" ht="13.5" thickBot="1" x14ac:dyDescent="0.25">
      <c r="A48" s="89" t="s">
        <v>46</v>
      </c>
      <c r="B48" s="34">
        <f t="shared" ref="B48:H48" si="16">B49</f>
        <v>3825</v>
      </c>
      <c r="C48" s="34">
        <f t="shared" si="16"/>
        <v>3710</v>
      </c>
      <c r="D48" s="34">
        <f t="shared" si="16"/>
        <v>3786</v>
      </c>
      <c r="E48" s="34">
        <f t="shared" si="16"/>
        <v>3220</v>
      </c>
      <c r="F48" s="34">
        <f t="shared" si="16"/>
        <v>3220</v>
      </c>
      <c r="G48" s="34">
        <f t="shared" si="16"/>
        <v>3220</v>
      </c>
      <c r="H48" s="186">
        <f t="shared" si="16"/>
        <v>3550</v>
      </c>
    </row>
    <row r="49" spans="1:8" ht="13.5" thickBot="1" x14ac:dyDescent="0.25">
      <c r="A49" s="185" t="s">
        <v>203</v>
      </c>
      <c r="B49" s="181">
        <v>3825</v>
      </c>
      <c r="C49" s="181">
        <v>3710</v>
      </c>
      <c r="D49" s="181">
        <v>3786</v>
      </c>
      <c r="E49" s="181">
        <v>3220</v>
      </c>
      <c r="F49" s="181">
        <v>3220</v>
      </c>
      <c r="G49" s="181">
        <v>3220</v>
      </c>
      <c r="H49" s="184">
        <v>3550</v>
      </c>
    </row>
    <row r="50" spans="1:8" ht="13.5" thickBot="1" x14ac:dyDescent="0.25">
      <c r="A50" s="87" t="s">
        <v>43</v>
      </c>
      <c r="B50" s="32">
        <f t="shared" ref="B50" si="17">SUM(B51:B54)</f>
        <v>8836</v>
      </c>
      <c r="C50" s="32">
        <f t="shared" ref="C50:D50" si="18">SUM(C51:C54)</f>
        <v>19546</v>
      </c>
      <c r="D50" s="32">
        <f t="shared" si="18"/>
        <v>15688</v>
      </c>
      <c r="E50" s="32">
        <f t="shared" ref="E50:H50" si="19">SUM(E51:E54)</f>
        <v>26980</v>
      </c>
      <c r="F50" s="32">
        <f t="shared" si="19"/>
        <v>22973</v>
      </c>
      <c r="G50" s="32">
        <f t="shared" si="19"/>
        <v>22933</v>
      </c>
      <c r="H50" s="33">
        <f t="shared" si="19"/>
        <v>23270</v>
      </c>
    </row>
    <row r="51" spans="1:8" x14ac:dyDescent="0.2">
      <c r="A51" s="88" t="s">
        <v>122</v>
      </c>
      <c r="B51" s="24">
        <v>7341</v>
      </c>
      <c r="C51" s="24">
        <v>14198</v>
      </c>
      <c r="D51" s="24">
        <v>12890</v>
      </c>
      <c r="E51" s="368">
        <v>12500</v>
      </c>
      <c r="F51" s="24">
        <v>12780</v>
      </c>
      <c r="G51" s="37">
        <v>12780</v>
      </c>
      <c r="H51" s="25">
        <v>13120</v>
      </c>
    </row>
    <row r="52" spans="1:8" x14ac:dyDescent="0.2">
      <c r="A52" s="83" t="s">
        <v>39</v>
      </c>
      <c r="B52" s="48">
        <v>114</v>
      </c>
      <c r="C52" s="48">
        <v>2486</v>
      </c>
      <c r="D52" s="48">
        <v>874</v>
      </c>
      <c r="E52" s="48">
        <v>4375</v>
      </c>
      <c r="F52" s="48">
        <v>4473</v>
      </c>
      <c r="G52" s="56">
        <v>4473</v>
      </c>
      <c r="H52" s="49">
        <v>4650</v>
      </c>
    </row>
    <row r="53" spans="1:8" x14ac:dyDescent="0.2">
      <c r="A53" s="82" t="s">
        <v>121</v>
      </c>
      <c r="B53" s="48">
        <v>413</v>
      </c>
      <c r="C53" s="48">
        <v>788</v>
      </c>
      <c r="D53" s="48">
        <v>804</v>
      </c>
      <c r="E53" s="48">
        <v>600</v>
      </c>
      <c r="F53" s="48">
        <v>600</v>
      </c>
      <c r="G53" s="56">
        <v>600</v>
      </c>
      <c r="H53" s="49">
        <v>820</v>
      </c>
    </row>
    <row r="54" spans="1:8" ht="13.5" thickBot="1" x14ac:dyDescent="0.25">
      <c r="A54" s="81" t="s">
        <v>120</v>
      </c>
      <c r="B54" s="24">
        <v>968</v>
      </c>
      <c r="C54" s="24">
        <v>2074</v>
      </c>
      <c r="D54" s="24">
        <v>1120</v>
      </c>
      <c r="E54" s="368">
        <v>9505</v>
      </c>
      <c r="F54" s="24">
        <v>5120</v>
      </c>
      <c r="G54" s="37">
        <v>5080</v>
      </c>
      <c r="H54" s="25">
        <v>4680</v>
      </c>
    </row>
    <row r="55" spans="1:8" ht="13.5" thickBot="1" x14ac:dyDescent="0.25">
      <c r="A55" s="38" t="s">
        <v>216</v>
      </c>
      <c r="B55" s="32">
        <f t="shared" ref="B55" si="20">SUM(B56:B58)</f>
        <v>6861</v>
      </c>
      <c r="C55" s="32">
        <f t="shared" ref="C55:D55" si="21">SUM(C56:C58)</f>
        <v>7144</v>
      </c>
      <c r="D55" s="32">
        <f t="shared" si="21"/>
        <v>9480</v>
      </c>
      <c r="E55" s="32">
        <f t="shared" ref="E55:H55" si="22">SUM(E56:E58)</f>
        <v>6780</v>
      </c>
      <c r="F55" s="32">
        <f t="shared" si="22"/>
        <v>13170</v>
      </c>
      <c r="G55" s="32">
        <f t="shared" si="22"/>
        <v>6290</v>
      </c>
      <c r="H55" s="33">
        <f t="shared" si="22"/>
        <v>9150</v>
      </c>
    </row>
    <row r="56" spans="1:8" x14ac:dyDescent="0.2">
      <c r="A56" s="81" t="s">
        <v>38</v>
      </c>
      <c r="B56" s="24">
        <v>4246</v>
      </c>
      <c r="C56" s="24">
        <v>4265</v>
      </c>
      <c r="D56" s="24">
        <v>6962</v>
      </c>
      <c r="E56" s="24">
        <v>4410</v>
      </c>
      <c r="F56" s="24">
        <v>4500</v>
      </c>
      <c r="G56" s="37">
        <v>4820</v>
      </c>
      <c r="H56" s="25">
        <v>5300</v>
      </c>
    </row>
    <row r="57" spans="1:8" x14ac:dyDescent="0.2">
      <c r="A57" s="83" t="s">
        <v>39</v>
      </c>
      <c r="B57" s="48">
        <v>2615</v>
      </c>
      <c r="C57" s="48">
        <v>2453</v>
      </c>
      <c r="D57" s="48">
        <v>988</v>
      </c>
      <c r="E57" s="48">
        <v>1720</v>
      </c>
      <c r="F57" s="48">
        <v>8000</v>
      </c>
      <c r="G57" s="56">
        <v>800</v>
      </c>
      <c r="H57" s="49">
        <v>3200</v>
      </c>
    </row>
    <row r="58" spans="1:8" ht="13.5" thickBot="1" x14ac:dyDescent="0.25">
      <c r="A58" s="81" t="s">
        <v>37</v>
      </c>
      <c r="B58" s="24">
        <v>0</v>
      </c>
      <c r="C58" s="24">
        <v>426</v>
      </c>
      <c r="D58" s="24">
        <v>1530</v>
      </c>
      <c r="E58" s="24">
        <v>650</v>
      </c>
      <c r="F58" s="24">
        <v>670</v>
      </c>
      <c r="G58" s="37">
        <v>670</v>
      </c>
      <c r="H58" s="25">
        <v>650</v>
      </c>
    </row>
    <row r="59" spans="1:8" ht="13.5" thickBot="1" x14ac:dyDescent="0.25">
      <c r="A59" s="318" t="s">
        <v>44</v>
      </c>
      <c r="B59" s="322">
        <f t="shared" ref="B59" si="23">SUM(B60:B65)</f>
        <v>33312</v>
      </c>
      <c r="C59" s="322">
        <f t="shared" ref="C59:H59" si="24">SUM(C60:C65)</f>
        <v>899</v>
      </c>
      <c r="D59" s="322">
        <f t="shared" ref="D59" si="25">SUM(D60:D65)</f>
        <v>39845</v>
      </c>
      <c r="E59" s="322">
        <f t="shared" si="24"/>
        <v>11455</v>
      </c>
      <c r="F59" s="322">
        <f t="shared" si="24"/>
        <v>17003</v>
      </c>
      <c r="G59" s="322">
        <f t="shared" si="24"/>
        <v>18820</v>
      </c>
      <c r="H59" s="323">
        <f t="shared" si="24"/>
        <v>11200</v>
      </c>
    </row>
    <row r="60" spans="1:8" x14ac:dyDescent="0.2">
      <c r="A60" s="319" t="s">
        <v>243</v>
      </c>
      <c r="B60" s="352">
        <v>452</v>
      </c>
      <c r="C60" s="352">
        <v>429</v>
      </c>
      <c r="D60" s="352">
        <v>580</v>
      </c>
      <c r="E60" s="352">
        <v>578</v>
      </c>
      <c r="F60" s="352">
        <v>580</v>
      </c>
      <c r="G60" s="353">
        <v>620</v>
      </c>
      <c r="H60" s="354">
        <v>620</v>
      </c>
    </row>
    <row r="61" spans="1:8" x14ac:dyDescent="0.2">
      <c r="A61" s="351" t="s">
        <v>244</v>
      </c>
      <c r="B61" s="352">
        <v>0</v>
      </c>
      <c r="C61" s="352">
        <v>0</v>
      </c>
      <c r="D61" s="352">
        <v>21808</v>
      </c>
      <c r="E61" s="352">
        <v>57</v>
      </c>
      <c r="F61" s="352">
        <v>0</v>
      </c>
      <c r="G61" s="353">
        <v>0</v>
      </c>
      <c r="H61" s="354">
        <v>0</v>
      </c>
    </row>
    <row r="62" spans="1:8" x14ac:dyDescent="0.2">
      <c r="A62" s="351" t="s">
        <v>39</v>
      </c>
      <c r="B62" s="316">
        <v>280</v>
      </c>
      <c r="C62" s="316">
        <v>0</v>
      </c>
      <c r="D62" s="316">
        <v>83</v>
      </c>
      <c r="E62" s="316">
        <v>1500</v>
      </c>
      <c r="F62" s="316">
        <v>500</v>
      </c>
      <c r="G62" s="317">
        <v>500</v>
      </c>
      <c r="H62" s="324">
        <v>300</v>
      </c>
    </row>
    <row r="63" spans="1:8" x14ac:dyDescent="0.2">
      <c r="A63" s="320" t="s">
        <v>36</v>
      </c>
      <c r="B63" s="48">
        <v>32580</v>
      </c>
      <c r="C63" s="48">
        <v>0</v>
      </c>
      <c r="D63" s="48">
        <v>17000</v>
      </c>
      <c r="E63" s="48">
        <v>6300</v>
      </c>
      <c r="F63" s="48">
        <v>15223</v>
      </c>
      <c r="G63" s="56">
        <v>17000</v>
      </c>
      <c r="H63" s="325">
        <v>8580</v>
      </c>
    </row>
    <row r="64" spans="1:8" x14ac:dyDescent="0.2">
      <c r="A64" s="378" t="s">
        <v>307</v>
      </c>
      <c r="B64" s="331">
        <v>0</v>
      </c>
      <c r="C64" s="331">
        <v>0</v>
      </c>
      <c r="D64" s="331">
        <v>0</v>
      </c>
      <c r="E64" s="331">
        <v>1070</v>
      </c>
      <c r="F64" s="331">
        <v>0</v>
      </c>
      <c r="G64" s="340">
        <v>0</v>
      </c>
      <c r="H64" s="379">
        <v>0</v>
      </c>
    </row>
    <row r="65" spans="1:8" ht="13.5" thickBot="1" x14ac:dyDescent="0.25">
      <c r="A65" s="321" t="s">
        <v>75</v>
      </c>
      <c r="B65" s="326">
        <v>0</v>
      </c>
      <c r="C65" s="326">
        <v>470</v>
      </c>
      <c r="D65" s="326">
        <v>374</v>
      </c>
      <c r="E65" s="374">
        <v>1950</v>
      </c>
      <c r="F65" s="326">
        <v>700</v>
      </c>
      <c r="G65" s="327">
        <v>700</v>
      </c>
      <c r="H65" s="328">
        <v>1700</v>
      </c>
    </row>
    <row r="66" spans="1:8" ht="13.5" thickBot="1" x14ac:dyDescent="0.25">
      <c r="A66" s="93" t="s">
        <v>47</v>
      </c>
      <c r="B66" s="35">
        <f t="shared" ref="B66" si="26">B67+B68</f>
        <v>7591</v>
      </c>
      <c r="C66" s="35">
        <f t="shared" ref="C66:D66" si="27">C67+C68</f>
        <v>6989</v>
      </c>
      <c r="D66" s="35">
        <f t="shared" si="27"/>
        <v>6269</v>
      </c>
      <c r="E66" s="35">
        <f>E67+E68+E69</f>
        <v>10012</v>
      </c>
      <c r="F66" s="35">
        <f>F67+F68+F69</f>
        <v>7663</v>
      </c>
      <c r="G66" s="35">
        <f t="shared" ref="G66:H66" si="28">G67+G68+G69</f>
        <v>7663</v>
      </c>
      <c r="H66" s="35">
        <f t="shared" si="28"/>
        <v>7960</v>
      </c>
    </row>
    <row r="67" spans="1:8" x14ac:dyDescent="0.2">
      <c r="A67" s="81" t="s">
        <v>123</v>
      </c>
      <c r="B67" s="24">
        <v>6305</v>
      </c>
      <c r="C67" s="24">
        <v>5009</v>
      </c>
      <c r="D67" s="24">
        <v>4399</v>
      </c>
      <c r="E67" s="24">
        <v>5924</v>
      </c>
      <c r="F67" s="24">
        <v>4593</v>
      </c>
      <c r="G67" s="37">
        <v>4593</v>
      </c>
      <c r="H67" s="25">
        <v>4820</v>
      </c>
    </row>
    <row r="68" spans="1:8" x14ac:dyDescent="0.2">
      <c r="A68" s="330" t="s">
        <v>245</v>
      </c>
      <c r="B68" s="331">
        <v>1286</v>
      </c>
      <c r="C68" s="331">
        <v>1980</v>
      </c>
      <c r="D68" s="331">
        <v>1870</v>
      </c>
      <c r="E68" s="356">
        <v>1888</v>
      </c>
      <c r="F68" s="331">
        <v>1870</v>
      </c>
      <c r="G68" s="340">
        <v>1870</v>
      </c>
      <c r="H68" s="350">
        <v>1940</v>
      </c>
    </row>
    <row r="69" spans="1:8" ht="13.5" thickBot="1" x14ac:dyDescent="0.25">
      <c r="A69" s="191" t="s">
        <v>301</v>
      </c>
      <c r="B69" s="192">
        <v>0</v>
      </c>
      <c r="C69" s="192">
        <v>0</v>
      </c>
      <c r="D69" s="192">
        <v>0</v>
      </c>
      <c r="E69" s="355">
        <v>2200</v>
      </c>
      <c r="F69" s="192">
        <v>1200</v>
      </c>
      <c r="G69" s="347">
        <v>1200</v>
      </c>
      <c r="H69" s="348">
        <v>1200</v>
      </c>
    </row>
    <row r="70" spans="1:8" ht="13.5" thickBot="1" x14ac:dyDescent="0.25">
      <c r="A70" s="90" t="s">
        <v>49</v>
      </c>
      <c r="B70" s="32">
        <f t="shared" ref="B70:H70" si="29">B71</f>
        <v>0</v>
      </c>
      <c r="C70" s="32">
        <f t="shared" si="29"/>
        <v>0</v>
      </c>
      <c r="D70" s="32">
        <f t="shared" si="29"/>
        <v>0</v>
      </c>
      <c r="E70" s="32">
        <f t="shared" si="29"/>
        <v>0</v>
      </c>
      <c r="F70" s="32">
        <f t="shared" si="29"/>
        <v>0</v>
      </c>
      <c r="G70" s="32">
        <f t="shared" si="29"/>
        <v>0</v>
      </c>
      <c r="H70" s="33">
        <f t="shared" si="29"/>
        <v>0</v>
      </c>
    </row>
    <row r="71" spans="1:8" ht="13.5" thickBot="1" x14ac:dyDescent="0.25">
      <c r="A71" s="91" t="s">
        <v>128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37">
        <v>0</v>
      </c>
      <c r="H71" s="25">
        <v>0</v>
      </c>
    </row>
    <row r="72" spans="1:8" ht="13.5" thickBot="1" x14ac:dyDescent="0.25">
      <c r="A72" s="38" t="s">
        <v>48</v>
      </c>
      <c r="B72" s="32">
        <f t="shared" ref="B72" si="30">SUM(B73:B79)</f>
        <v>28775</v>
      </c>
      <c r="C72" s="32">
        <f>SUM(C73:C80)</f>
        <v>42956</v>
      </c>
      <c r="D72" s="32">
        <f t="shared" ref="D72" si="31">SUM(D73:D79)</f>
        <v>39275</v>
      </c>
      <c r="E72" s="32">
        <f>SUM(E73:E80)</f>
        <v>36448</v>
      </c>
      <c r="F72" s="32">
        <f>SUM(F73:F80)</f>
        <v>47030</v>
      </c>
      <c r="G72" s="32">
        <f>SUM(G73:G80)</f>
        <v>39030</v>
      </c>
      <c r="H72" s="33">
        <f>SUM(H73:H80)</f>
        <v>40167</v>
      </c>
    </row>
    <row r="73" spans="1:8" x14ac:dyDescent="0.2">
      <c r="A73" s="81" t="s">
        <v>124</v>
      </c>
      <c r="B73" s="24">
        <v>16425</v>
      </c>
      <c r="C73" s="24">
        <v>16632</v>
      </c>
      <c r="D73" s="24">
        <v>17918</v>
      </c>
      <c r="E73" s="24">
        <v>12054</v>
      </c>
      <c r="F73" s="24">
        <v>17800</v>
      </c>
      <c r="G73" s="37">
        <v>17800</v>
      </c>
      <c r="H73" s="54">
        <v>18420</v>
      </c>
    </row>
    <row r="74" spans="1:8" x14ac:dyDescent="0.2">
      <c r="A74" s="82" t="s">
        <v>125</v>
      </c>
      <c r="B74" s="48">
        <v>6079</v>
      </c>
      <c r="C74" s="48">
        <v>6291</v>
      </c>
      <c r="D74" s="48">
        <v>6272</v>
      </c>
      <c r="E74" s="48">
        <v>4455</v>
      </c>
      <c r="F74" s="48">
        <v>6230</v>
      </c>
      <c r="G74" s="56">
        <v>6230</v>
      </c>
      <c r="H74" s="57">
        <v>6447</v>
      </c>
    </row>
    <row r="75" spans="1:8" x14ac:dyDescent="0.2">
      <c r="A75" s="82" t="s">
        <v>45</v>
      </c>
      <c r="B75" s="48">
        <v>2064</v>
      </c>
      <c r="C75" s="48">
        <v>3105</v>
      </c>
      <c r="D75" s="48">
        <v>4077</v>
      </c>
      <c r="E75" s="48">
        <v>4955</v>
      </c>
      <c r="F75" s="48">
        <v>4800</v>
      </c>
      <c r="G75" s="56">
        <v>4800</v>
      </c>
      <c r="H75" s="57">
        <v>4900</v>
      </c>
    </row>
    <row r="76" spans="1:8" x14ac:dyDescent="0.2">
      <c r="A76" s="83" t="s">
        <v>39</v>
      </c>
      <c r="B76" s="48">
        <v>699</v>
      </c>
      <c r="C76" s="48">
        <v>4349</v>
      </c>
      <c r="D76" s="48">
        <v>330</v>
      </c>
      <c r="E76" s="48">
        <v>3500</v>
      </c>
      <c r="F76" s="48">
        <v>2500</v>
      </c>
      <c r="G76" s="56">
        <v>2500</v>
      </c>
      <c r="H76" s="57">
        <v>1000</v>
      </c>
    </row>
    <row r="77" spans="1:8" x14ac:dyDescent="0.2">
      <c r="A77" s="82" t="s">
        <v>36</v>
      </c>
      <c r="B77" s="48">
        <v>0</v>
      </c>
      <c r="C77" s="48">
        <v>0</v>
      </c>
      <c r="D77" s="48">
        <v>578</v>
      </c>
      <c r="E77" s="48">
        <v>6271</v>
      </c>
      <c r="F77" s="48">
        <v>600</v>
      </c>
      <c r="G77" s="56">
        <v>600</v>
      </c>
      <c r="H77" s="57">
        <v>700</v>
      </c>
    </row>
    <row r="78" spans="1:8" x14ac:dyDescent="0.2">
      <c r="A78" s="82" t="s">
        <v>126</v>
      </c>
      <c r="B78" s="48">
        <v>3508</v>
      </c>
      <c r="C78" s="48">
        <v>11720</v>
      </c>
      <c r="D78" s="48">
        <v>10000</v>
      </c>
      <c r="E78" s="48">
        <v>3730</v>
      </c>
      <c r="F78" s="48">
        <v>15000</v>
      </c>
      <c r="G78" s="56">
        <v>7000</v>
      </c>
      <c r="H78" s="57">
        <v>8600</v>
      </c>
    </row>
    <row r="79" spans="1:8" x14ac:dyDescent="0.2">
      <c r="A79" s="330" t="s">
        <v>127</v>
      </c>
      <c r="B79" s="331">
        <v>0</v>
      </c>
      <c r="C79" s="331">
        <v>161</v>
      </c>
      <c r="D79" s="331">
        <v>100</v>
      </c>
      <c r="E79" s="331">
        <v>0</v>
      </c>
      <c r="F79" s="331">
        <v>100</v>
      </c>
      <c r="G79" s="340">
        <v>100</v>
      </c>
      <c r="H79" s="341">
        <v>100</v>
      </c>
    </row>
    <row r="80" spans="1:8" ht="13.5" thickBot="1" x14ac:dyDescent="0.25">
      <c r="A80" s="81" t="s">
        <v>267</v>
      </c>
      <c r="B80" s="24">
        <v>0</v>
      </c>
      <c r="C80" s="24">
        <v>698</v>
      </c>
      <c r="D80" s="24">
        <v>0</v>
      </c>
      <c r="E80" s="24">
        <v>1483</v>
      </c>
      <c r="F80" s="24">
        <v>0</v>
      </c>
      <c r="G80" s="336">
        <v>0</v>
      </c>
      <c r="H80" s="130">
        <v>0</v>
      </c>
    </row>
    <row r="81" spans="1:8" ht="13.5" thickBot="1" x14ac:dyDescent="0.25">
      <c r="A81" s="87" t="s">
        <v>50</v>
      </c>
      <c r="B81" s="32">
        <f t="shared" ref="B81" si="32">SUM(B82:B84)</f>
        <v>1794</v>
      </c>
      <c r="C81" s="32">
        <f t="shared" ref="C81:D81" si="33">SUM(C82:C84)</f>
        <v>8281</v>
      </c>
      <c r="D81" s="32">
        <f t="shared" si="33"/>
        <v>780</v>
      </c>
      <c r="E81" s="32">
        <f t="shared" ref="E81:H81" si="34">SUM(E82:E84)</f>
        <v>884</v>
      </c>
      <c r="F81" s="32">
        <f t="shared" si="34"/>
        <v>1030</v>
      </c>
      <c r="G81" s="32">
        <f t="shared" si="34"/>
        <v>1030</v>
      </c>
      <c r="H81" s="33">
        <f t="shared" si="34"/>
        <v>1300</v>
      </c>
    </row>
    <row r="82" spans="1:8" x14ac:dyDescent="0.2">
      <c r="A82" s="88" t="s">
        <v>39</v>
      </c>
      <c r="B82" s="24">
        <v>482</v>
      </c>
      <c r="C82" s="24">
        <v>8281</v>
      </c>
      <c r="D82" s="24">
        <v>680</v>
      </c>
      <c r="E82" s="24">
        <v>825</v>
      </c>
      <c r="F82" s="24">
        <v>680</v>
      </c>
      <c r="G82" s="37">
        <v>680</v>
      </c>
      <c r="H82" s="25">
        <v>700</v>
      </c>
    </row>
    <row r="83" spans="1:8" x14ac:dyDescent="0.2">
      <c r="A83" s="82" t="s">
        <v>129</v>
      </c>
      <c r="B83" s="48">
        <v>0</v>
      </c>
      <c r="C83" s="48">
        <v>0</v>
      </c>
      <c r="D83" s="48">
        <v>50</v>
      </c>
      <c r="E83" s="48">
        <v>0</v>
      </c>
      <c r="F83" s="48">
        <v>250</v>
      </c>
      <c r="G83" s="56">
        <v>250</v>
      </c>
      <c r="H83" s="49">
        <v>500</v>
      </c>
    </row>
    <row r="84" spans="1:8" ht="13.5" thickBot="1" x14ac:dyDescent="0.25">
      <c r="A84" s="81" t="s">
        <v>37</v>
      </c>
      <c r="B84" s="24">
        <v>1312</v>
      </c>
      <c r="C84" s="24">
        <v>0</v>
      </c>
      <c r="D84" s="24">
        <v>50</v>
      </c>
      <c r="E84" s="24">
        <v>59</v>
      </c>
      <c r="F84" s="24">
        <v>100</v>
      </c>
      <c r="G84" s="37">
        <v>100</v>
      </c>
      <c r="H84" s="53">
        <v>100</v>
      </c>
    </row>
    <row r="85" spans="1:8" ht="13.5" thickBot="1" x14ac:dyDescent="0.25">
      <c r="A85" s="87" t="s">
        <v>51</v>
      </c>
      <c r="B85" s="32">
        <f t="shared" ref="B85" si="35">SUM(B86:B91)</f>
        <v>18308</v>
      </c>
      <c r="C85" s="32">
        <f t="shared" ref="C85:D85" si="36">SUM(C86:C91)</f>
        <v>2399</v>
      </c>
      <c r="D85" s="32">
        <f t="shared" si="36"/>
        <v>3588</v>
      </c>
      <c r="E85" s="32">
        <f t="shared" ref="E85:H85" si="37">SUM(E86:E91)</f>
        <v>4368</v>
      </c>
      <c r="F85" s="32">
        <f t="shared" si="37"/>
        <v>3345</v>
      </c>
      <c r="G85" s="32">
        <f t="shared" si="37"/>
        <v>3345</v>
      </c>
      <c r="H85" s="33">
        <f t="shared" si="37"/>
        <v>3630</v>
      </c>
    </row>
    <row r="86" spans="1:8" x14ac:dyDescent="0.2">
      <c r="A86" s="92" t="s">
        <v>130</v>
      </c>
      <c r="B86" s="46">
        <v>501</v>
      </c>
      <c r="C86" s="46">
        <v>505</v>
      </c>
      <c r="D86" s="46">
        <v>852</v>
      </c>
      <c r="E86" s="46">
        <v>620</v>
      </c>
      <c r="F86" s="46">
        <v>852</v>
      </c>
      <c r="G86" s="97">
        <v>852</v>
      </c>
      <c r="H86" s="47">
        <v>980</v>
      </c>
    </row>
    <row r="87" spans="1:8" x14ac:dyDescent="0.2">
      <c r="A87" s="83" t="s">
        <v>39</v>
      </c>
      <c r="B87" s="48">
        <v>1620</v>
      </c>
      <c r="C87" s="48">
        <v>635</v>
      </c>
      <c r="D87" s="48">
        <v>226</v>
      </c>
      <c r="E87" s="48">
        <v>380</v>
      </c>
      <c r="F87" s="48">
        <v>226</v>
      </c>
      <c r="G87" s="56">
        <v>226</v>
      </c>
      <c r="H87" s="49">
        <v>260</v>
      </c>
    </row>
    <row r="88" spans="1:8" x14ac:dyDescent="0.2">
      <c r="A88" s="82" t="s">
        <v>36</v>
      </c>
      <c r="B88" s="48">
        <v>14474</v>
      </c>
      <c r="C88" s="48">
        <v>0</v>
      </c>
      <c r="D88" s="48">
        <v>320</v>
      </c>
      <c r="E88" s="48">
        <v>0</v>
      </c>
      <c r="F88" s="48">
        <v>320</v>
      </c>
      <c r="G88" s="56">
        <v>320</v>
      </c>
      <c r="H88" s="49">
        <v>340</v>
      </c>
    </row>
    <row r="89" spans="1:8" x14ac:dyDescent="0.2">
      <c r="A89" s="82" t="s">
        <v>288</v>
      </c>
      <c r="B89" s="48">
        <v>1010</v>
      </c>
      <c r="C89" s="48">
        <v>1012</v>
      </c>
      <c r="D89" s="48">
        <v>1790</v>
      </c>
      <c r="E89" s="48">
        <v>1621</v>
      </c>
      <c r="F89" s="48">
        <v>1700</v>
      </c>
      <c r="G89" s="56">
        <v>1700</v>
      </c>
      <c r="H89" s="49">
        <v>1800</v>
      </c>
    </row>
    <row r="90" spans="1:8" x14ac:dyDescent="0.2">
      <c r="A90" s="82" t="s">
        <v>289</v>
      </c>
      <c r="B90" s="48">
        <v>0</v>
      </c>
      <c r="C90" s="48">
        <v>0</v>
      </c>
      <c r="D90" s="48">
        <v>0</v>
      </c>
      <c r="E90" s="48">
        <v>1500</v>
      </c>
      <c r="F90" s="48">
        <v>0</v>
      </c>
      <c r="G90" s="56">
        <v>0</v>
      </c>
      <c r="H90" s="49">
        <v>0</v>
      </c>
    </row>
    <row r="91" spans="1:8" ht="13.5" thickBot="1" x14ac:dyDescent="0.25">
      <c r="A91" s="86" t="s">
        <v>120</v>
      </c>
      <c r="B91" s="50">
        <v>703</v>
      </c>
      <c r="C91" s="50">
        <v>247</v>
      </c>
      <c r="D91" s="50">
        <v>400</v>
      </c>
      <c r="E91" s="50">
        <v>247</v>
      </c>
      <c r="F91" s="50">
        <v>247</v>
      </c>
      <c r="G91" s="96">
        <v>247</v>
      </c>
      <c r="H91" s="51">
        <v>250</v>
      </c>
    </row>
    <row r="92" spans="1:8" ht="13.5" thickBot="1" x14ac:dyDescent="0.25">
      <c r="A92" s="87" t="s">
        <v>55</v>
      </c>
      <c r="B92" s="32">
        <f t="shared" ref="B92:H92" si="38">B93</f>
        <v>55333</v>
      </c>
      <c r="C92" s="32">
        <f t="shared" si="38"/>
        <v>78334</v>
      </c>
      <c r="D92" s="32">
        <f t="shared" si="38"/>
        <v>75908</v>
      </c>
      <c r="E92" s="32">
        <f t="shared" si="38"/>
        <v>77976</v>
      </c>
      <c r="F92" s="32">
        <f t="shared" si="38"/>
        <v>70095</v>
      </c>
      <c r="G92" s="32">
        <f t="shared" si="38"/>
        <v>70095</v>
      </c>
      <c r="H92" s="33">
        <f t="shared" si="38"/>
        <v>70095</v>
      </c>
    </row>
    <row r="93" spans="1:8" ht="13.5" thickBot="1" x14ac:dyDescent="0.25">
      <c r="A93" s="194" t="s">
        <v>214</v>
      </c>
      <c r="B93" s="181">
        <v>55333</v>
      </c>
      <c r="C93" s="181">
        <v>78334</v>
      </c>
      <c r="D93" s="181">
        <v>75908</v>
      </c>
      <c r="E93" s="375">
        <v>77976</v>
      </c>
      <c r="F93" s="181">
        <v>70095</v>
      </c>
      <c r="G93" s="181">
        <v>70095</v>
      </c>
      <c r="H93" s="184">
        <v>70095</v>
      </c>
    </row>
    <row r="94" spans="1:8" ht="13.5" thickBot="1" x14ac:dyDescent="0.25">
      <c r="A94" s="38" t="s">
        <v>302</v>
      </c>
      <c r="B94" s="32">
        <f t="shared" ref="B94:H94" si="39">B95</f>
        <v>1304</v>
      </c>
      <c r="C94" s="32">
        <f t="shared" si="39"/>
        <v>1669</v>
      </c>
      <c r="D94" s="32">
        <f t="shared" si="39"/>
        <v>4455</v>
      </c>
      <c r="E94" s="32">
        <f t="shared" si="39"/>
        <v>873</v>
      </c>
      <c r="F94" s="32">
        <f t="shared" si="39"/>
        <v>3750</v>
      </c>
      <c r="G94" s="32">
        <f t="shared" si="39"/>
        <v>3750</v>
      </c>
      <c r="H94" s="33">
        <f t="shared" si="39"/>
        <v>3750</v>
      </c>
    </row>
    <row r="95" spans="1:8" ht="13.5" thickBot="1" x14ac:dyDescent="0.25">
      <c r="A95" s="183" t="s">
        <v>303</v>
      </c>
      <c r="B95" s="181">
        <v>1304</v>
      </c>
      <c r="C95" s="181">
        <v>1669</v>
      </c>
      <c r="D95" s="181">
        <v>4455</v>
      </c>
      <c r="E95" s="181">
        <v>873</v>
      </c>
      <c r="F95" s="181">
        <v>3750</v>
      </c>
      <c r="G95" s="181">
        <v>3750</v>
      </c>
      <c r="H95" s="184">
        <v>3750</v>
      </c>
    </row>
    <row r="96" spans="1:8" ht="13.5" thickBot="1" x14ac:dyDescent="0.25">
      <c r="A96" s="87" t="s">
        <v>60</v>
      </c>
      <c r="B96" s="32">
        <f t="shared" ref="B96:H96" si="40">B97</f>
        <v>0</v>
      </c>
      <c r="C96" s="32">
        <f t="shared" si="40"/>
        <v>0</v>
      </c>
      <c r="D96" s="32">
        <f t="shared" si="40"/>
        <v>0</v>
      </c>
      <c r="E96" s="32">
        <f t="shared" si="40"/>
        <v>0</v>
      </c>
      <c r="F96" s="32">
        <f t="shared" si="40"/>
        <v>850</v>
      </c>
      <c r="G96" s="32">
        <f t="shared" si="40"/>
        <v>850</v>
      </c>
      <c r="H96" s="33">
        <f t="shared" si="40"/>
        <v>850</v>
      </c>
    </row>
    <row r="97" spans="1:8" s="4" customFormat="1" ht="13.5" thickBot="1" x14ac:dyDescent="0.25">
      <c r="A97" s="194" t="s">
        <v>213</v>
      </c>
      <c r="B97" s="181">
        <v>0</v>
      </c>
      <c r="C97" s="181">
        <v>0</v>
      </c>
      <c r="D97" s="181">
        <v>0</v>
      </c>
      <c r="E97" s="375">
        <v>0</v>
      </c>
      <c r="F97" s="181">
        <v>850</v>
      </c>
      <c r="G97" s="181">
        <v>850</v>
      </c>
      <c r="H97" s="184">
        <v>850</v>
      </c>
    </row>
    <row r="98" spans="1:8" ht="13.5" thickBot="1" x14ac:dyDescent="0.25">
      <c r="A98" s="38" t="s">
        <v>71</v>
      </c>
      <c r="B98" s="32">
        <f t="shared" ref="B98:H98" si="41">B99</f>
        <v>289554</v>
      </c>
      <c r="C98" s="32">
        <f t="shared" si="41"/>
        <v>334006</v>
      </c>
      <c r="D98" s="32">
        <f t="shared" si="41"/>
        <v>359307</v>
      </c>
      <c r="E98" s="32">
        <f t="shared" si="41"/>
        <v>366698</v>
      </c>
      <c r="F98" s="32">
        <f t="shared" si="41"/>
        <v>344825</v>
      </c>
      <c r="G98" s="32">
        <f t="shared" si="41"/>
        <v>344825</v>
      </c>
      <c r="H98" s="33">
        <f t="shared" si="41"/>
        <v>344825</v>
      </c>
    </row>
    <row r="99" spans="1:8" ht="13.5" thickBot="1" x14ac:dyDescent="0.25">
      <c r="A99" s="183" t="s">
        <v>212</v>
      </c>
      <c r="B99" s="181">
        <v>289554</v>
      </c>
      <c r="C99" s="181">
        <v>334006</v>
      </c>
      <c r="D99" s="181">
        <v>359307</v>
      </c>
      <c r="E99" s="375">
        <v>366698</v>
      </c>
      <c r="F99" s="181">
        <v>344825</v>
      </c>
      <c r="G99" s="181">
        <v>344825</v>
      </c>
      <c r="H99" s="184">
        <v>344825</v>
      </c>
    </row>
    <row r="100" spans="1:8" ht="13.5" thickBot="1" x14ac:dyDescent="0.25">
      <c r="A100" s="38" t="s">
        <v>70</v>
      </c>
      <c r="B100" s="32">
        <f t="shared" ref="B100:H100" si="42">B101</f>
        <v>1139</v>
      </c>
      <c r="C100" s="32">
        <f t="shared" si="42"/>
        <v>39370</v>
      </c>
      <c r="D100" s="32">
        <f t="shared" si="42"/>
        <v>14561</v>
      </c>
      <c r="E100" s="32">
        <f t="shared" si="42"/>
        <v>1700</v>
      </c>
      <c r="F100" s="32">
        <f t="shared" si="42"/>
        <v>0</v>
      </c>
      <c r="G100" s="32">
        <f t="shared" si="42"/>
        <v>0</v>
      </c>
      <c r="H100" s="33">
        <f t="shared" si="42"/>
        <v>0</v>
      </c>
    </row>
    <row r="101" spans="1:8" ht="13.5" thickBot="1" x14ac:dyDescent="0.25">
      <c r="A101" s="183" t="s">
        <v>211</v>
      </c>
      <c r="B101" s="181">
        <v>1139</v>
      </c>
      <c r="C101" s="181">
        <v>39370</v>
      </c>
      <c r="D101" s="181">
        <v>14561</v>
      </c>
      <c r="E101" s="375">
        <v>1700</v>
      </c>
      <c r="F101" s="181">
        <v>0</v>
      </c>
      <c r="G101" s="181">
        <v>0</v>
      </c>
      <c r="H101" s="184">
        <v>0</v>
      </c>
    </row>
    <row r="102" spans="1:8" ht="13.5" thickBot="1" x14ac:dyDescent="0.25">
      <c r="A102" s="87" t="s">
        <v>52</v>
      </c>
      <c r="B102" s="32">
        <f t="shared" ref="B102:H102" si="43">B103</f>
        <v>867</v>
      </c>
      <c r="C102" s="32">
        <f t="shared" si="43"/>
        <v>2442</v>
      </c>
      <c r="D102" s="32">
        <f t="shared" si="43"/>
        <v>1650</v>
      </c>
      <c r="E102" s="32">
        <f t="shared" si="43"/>
        <v>1200</v>
      </c>
      <c r="F102" s="32">
        <f t="shared" si="43"/>
        <v>1200</v>
      </c>
      <c r="G102" s="32">
        <f t="shared" si="43"/>
        <v>1200</v>
      </c>
      <c r="H102" s="33">
        <f t="shared" si="43"/>
        <v>1100</v>
      </c>
    </row>
    <row r="103" spans="1:8" ht="13.5" thickBot="1" x14ac:dyDescent="0.25">
      <c r="A103" s="81" t="s">
        <v>131</v>
      </c>
      <c r="B103" s="24">
        <v>867</v>
      </c>
      <c r="C103" s="24">
        <v>2442</v>
      </c>
      <c r="D103" s="24">
        <v>1650</v>
      </c>
      <c r="E103" s="24">
        <v>1200</v>
      </c>
      <c r="F103" s="24">
        <v>1200</v>
      </c>
      <c r="G103" s="37">
        <v>1200</v>
      </c>
      <c r="H103" s="25">
        <v>1100</v>
      </c>
    </row>
    <row r="104" spans="1:8" ht="13.5" thickBot="1" x14ac:dyDescent="0.25">
      <c r="A104" s="87" t="s">
        <v>56</v>
      </c>
      <c r="B104" s="32">
        <f>B105</f>
        <v>12544</v>
      </c>
      <c r="C104" s="32">
        <f>C105</f>
        <v>20166</v>
      </c>
      <c r="D104" s="32">
        <f t="shared" ref="D104:H104" si="44">D105</f>
        <v>16511</v>
      </c>
      <c r="E104" s="32">
        <f t="shared" si="44"/>
        <v>23185</v>
      </c>
      <c r="F104" s="32">
        <f t="shared" si="44"/>
        <v>15838</v>
      </c>
      <c r="G104" s="32">
        <f t="shared" si="44"/>
        <v>15838</v>
      </c>
      <c r="H104" s="33">
        <f t="shared" si="44"/>
        <v>15838</v>
      </c>
    </row>
    <row r="105" spans="1:8" ht="13.5" thickBot="1" x14ac:dyDescent="0.25">
      <c r="A105" s="194" t="s">
        <v>210</v>
      </c>
      <c r="B105" s="181">
        <v>12544</v>
      </c>
      <c r="C105" s="181">
        <v>20166</v>
      </c>
      <c r="D105" s="181">
        <v>16511</v>
      </c>
      <c r="E105" s="375">
        <v>23185</v>
      </c>
      <c r="F105" s="357">
        <v>15838</v>
      </c>
      <c r="G105" s="181">
        <v>15838</v>
      </c>
      <c r="H105" s="184">
        <v>15838</v>
      </c>
    </row>
    <row r="106" spans="1:8" ht="13.5" thickBot="1" x14ac:dyDescent="0.25">
      <c r="A106" s="87" t="s">
        <v>57</v>
      </c>
      <c r="B106" s="32">
        <f t="shared" ref="B106:H106" si="45">B107</f>
        <v>34491</v>
      </c>
      <c r="C106" s="32">
        <f t="shared" si="45"/>
        <v>51386</v>
      </c>
      <c r="D106" s="32">
        <f t="shared" si="45"/>
        <v>15241</v>
      </c>
      <c r="E106" s="32">
        <f t="shared" si="45"/>
        <v>55134</v>
      </c>
      <c r="F106" s="32">
        <f t="shared" si="45"/>
        <v>48959</v>
      </c>
      <c r="G106" s="32">
        <f t="shared" si="45"/>
        <v>48959</v>
      </c>
      <c r="H106" s="33">
        <f t="shared" si="45"/>
        <v>48959</v>
      </c>
    </row>
    <row r="107" spans="1:8" ht="13.5" thickBot="1" x14ac:dyDescent="0.25">
      <c r="A107" s="194" t="s">
        <v>209</v>
      </c>
      <c r="B107" s="181">
        <v>34491</v>
      </c>
      <c r="C107" s="181">
        <v>51386</v>
      </c>
      <c r="D107" s="181">
        <v>15241</v>
      </c>
      <c r="E107" s="375">
        <v>55134</v>
      </c>
      <c r="F107" s="357">
        <v>48959</v>
      </c>
      <c r="G107" s="181">
        <v>48959</v>
      </c>
      <c r="H107" s="184">
        <v>48959</v>
      </c>
    </row>
    <row r="108" spans="1:8" ht="13.5" thickBot="1" x14ac:dyDescent="0.25">
      <c r="A108" s="38" t="s">
        <v>77</v>
      </c>
      <c r="B108" s="32">
        <f t="shared" ref="B108:H108" si="46">B109</f>
        <v>0</v>
      </c>
      <c r="C108" s="32">
        <f t="shared" si="46"/>
        <v>0</v>
      </c>
      <c r="D108" s="32">
        <f t="shared" si="46"/>
        <v>200</v>
      </c>
      <c r="E108" s="32">
        <f t="shared" si="46"/>
        <v>0</v>
      </c>
      <c r="F108" s="32">
        <f t="shared" si="46"/>
        <v>0</v>
      </c>
      <c r="G108" s="32">
        <f t="shared" si="46"/>
        <v>0</v>
      </c>
      <c r="H108" s="33">
        <f t="shared" si="46"/>
        <v>0</v>
      </c>
    </row>
    <row r="109" spans="1:8" ht="13.5" thickBot="1" x14ac:dyDescent="0.25">
      <c r="A109" s="183" t="s">
        <v>208</v>
      </c>
      <c r="B109" s="181">
        <v>0</v>
      </c>
      <c r="C109" s="181">
        <v>0</v>
      </c>
      <c r="D109" s="181">
        <v>200</v>
      </c>
      <c r="E109" s="375">
        <v>0</v>
      </c>
      <c r="F109" s="181">
        <v>0</v>
      </c>
      <c r="G109" s="181">
        <v>0</v>
      </c>
      <c r="H109" s="184">
        <v>0</v>
      </c>
    </row>
    <row r="110" spans="1:8" ht="13.5" thickBot="1" x14ac:dyDescent="0.25">
      <c r="A110" s="38" t="s">
        <v>79</v>
      </c>
      <c r="B110" s="32">
        <f t="shared" ref="B110:H110" si="47">B111</f>
        <v>20819</v>
      </c>
      <c r="C110" s="32">
        <f t="shared" si="47"/>
        <v>31440</v>
      </c>
      <c r="D110" s="32">
        <f t="shared" si="47"/>
        <v>45720</v>
      </c>
      <c r="E110" s="32">
        <f t="shared" si="47"/>
        <v>20689</v>
      </c>
      <c r="F110" s="32">
        <f t="shared" si="47"/>
        <v>20689</v>
      </c>
      <c r="G110" s="32">
        <f t="shared" si="47"/>
        <v>20689</v>
      </c>
      <c r="H110" s="33">
        <f t="shared" si="47"/>
        <v>20689</v>
      </c>
    </row>
    <row r="111" spans="1:8" ht="13.5" thickBot="1" x14ac:dyDescent="0.25">
      <c r="A111" s="191" t="s">
        <v>204</v>
      </c>
      <c r="B111" s="192">
        <v>20819</v>
      </c>
      <c r="C111" s="192">
        <v>31440</v>
      </c>
      <c r="D111" s="192">
        <v>45720</v>
      </c>
      <c r="E111" s="355">
        <v>20689</v>
      </c>
      <c r="F111" s="192">
        <v>20689</v>
      </c>
      <c r="G111" s="192">
        <v>20689</v>
      </c>
      <c r="H111" s="193">
        <v>20689</v>
      </c>
    </row>
    <row r="112" spans="1:8" ht="13.5" thickBot="1" x14ac:dyDescent="0.25">
      <c r="A112" s="38" t="s">
        <v>72</v>
      </c>
      <c r="B112" s="32">
        <f t="shared" ref="B112:H112" si="48">B113</f>
        <v>0</v>
      </c>
      <c r="C112" s="32">
        <f t="shared" si="48"/>
        <v>0</v>
      </c>
      <c r="D112" s="32">
        <f t="shared" si="48"/>
        <v>0</v>
      </c>
      <c r="E112" s="32">
        <f t="shared" si="48"/>
        <v>0</v>
      </c>
      <c r="F112" s="32">
        <f t="shared" si="48"/>
        <v>0</v>
      </c>
      <c r="G112" s="32">
        <f t="shared" si="48"/>
        <v>0</v>
      </c>
      <c r="H112" s="33">
        <f t="shared" si="48"/>
        <v>0</v>
      </c>
    </row>
    <row r="113" spans="1:8" ht="13.5" thickBot="1" x14ac:dyDescent="0.25">
      <c r="A113" s="183" t="s">
        <v>207</v>
      </c>
      <c r="B113" s="181">
        <v>0</v>
      </c>
      <c r="C113" s="181">
        <v>0</v>
      </c>
      <c r="D113" s="181">
        <v>0</v>
      </c>
      <c r="E113" s="181">
        <v>0</v>
      </c>
      <c r="F113" s="181">
        <v>0</v>
      </c>
      <c r="G113" s="188">
        <v>0</v>
      </c>
      <c r="H113" s="182">
        <v>0</v>
      </c>
    </row>
    <row r="114" spans="1:8" ht="13.5" thickBot="1" x14ac:dyDescent="0.25">
      <c r="A114" s="93" t="s">
        <v>53</v>
      </c>
      <c r="B114" s="35">
        <f t="shared" ref="B114" si="49">SUM(B115:B118)</f>
        <v>30</v>
      </c>
      <c r="C114" s="35">
        <f>SUM(C115:C118)</f>
        <v>240</v>
      </c>
      <c r="D114" s="35">
        <f t="shared" ref="D114" si="50">SUM(D115:D118)</f>
        <v>40</v>
      </c>
      <c r="E114" s="35">
        <f t="shared" ref="E114:H114" si="51">SUM(E115:E118)</f>
        <v>93</v>
      </c>
      <c r="F114" s="35">
        <f t="shared" si="51"/>
        <v>40</v>
      </c>
      <c r="G114" s="35">
        <f t="shared" si="51"/>
        <v>40</v>
      </c>
      <c r="H114" s="36">
        <f t="shared" si="51"/>
        <v>40</v>
      </c>
    </row>
    <row r="115" spans="1:8" x14ac:dyDescent="0.2">
      <c r="A115" s="92" t="s">
        <v>132</v>
      </c>
      <c r="B115" s="46">
        <v>30</v>
      </c>
      <c r="C115" s="46">
        <v>0</v>
      </c>
      <c r="D115" s="46">
        <v>40</v>
      </c>
      <c r="E115" s="46">
        <v>0</v>
      </c>
      <c r="F115" s="46">
        <v>40</v>
      </c>
      <c r="G115" s="97">
        <v>40</v>
      </c>
      <c r="H115" s="47">
        <v>40</v>
      </c>
    </row>
    <row r="116" spans="1:8" x14ac:dyDescent="0.2">
      <c r="A116" s="342" t="s">
        <v>34</v>
      </c>
      <c r="B116" s="316">
        <v>0</v>
      </c>
      <c r="C116" s="316">
        <v>240</v>
      </c>
      <c r="D116" s="316"/>
      <c r="E116" s="316">
        <v>0</v>
      </c>
      <c r="F116" s="316"/>
      <c r="G116" s="317"/>
      <c r="H116" s="343"/>
    </row>
    <row r="117" spans="1:8" x14ac:dyDescent="0.2">
      <c r="A117" s="82" t="s">
        <v>304</v>
      </c>
      <c r="B117" s="48">
        <v>0</v>
      </c>
      <c r="C117" s="48">
        <v>0</v>
      </c>
      <c r="D117" s="48">
        <v>0</v>
      </c>
      <c r="E117" s="48">
        <v>93</v>
      </c>
      <c r="F117" s="48">
        <v>0</v>
      </c>
      <c r="G117" s="56">
        <v>0</v>
      </c>
      <c r="H117" s="49">
        <v>0</v>
      </c>
    </row>
    <row r="118" spans="1:8" ht="13.5" thickBot="1" x14ac:dyDescent="0.25">
      <c r="A118" s="86" t="s">
        <v>133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96">
        <v>0</v>
      </c>
      <c r="H118" s="51">
        <v>0</v>
      </c>
    </row>
    <row r="119" spans="1:8" ht="13.5" thickBot="1" x14ac:dyDescent="0.25">
      <c r="A119" s="89" t="s">
        <v>54</v>
      </c>
      <c r="B119" s="189">
        <f t="shared" ref="B119:D119" si="52">B120</f>
        <v>0</v>
      </c>
      <c r="C119" s="189">
        <f>SUM(C120:C121)</f>
        <v>500</v>
      </c>
      <c r="D119" s="189">
        <f t="shared" si="52"/>
        <v>0</v>
      </c>
      <c r="E119" s="189">
        <f>E120+E121</f>
        <v>0</v>
      </c>
      <c r="F119" s="189">
        <f>F120+F121</f>
        <v>300</v>
      </c>
      <c r="G119" s="189">
        <f t="shared" ref="G119:H119" si="53">G120+G121</f>
        <v>0</v>
      </c>
      <c r="H119" s="189">
        <f t="shared" si="53"/>
        <v>300</v>
      </c>
    </row>
    <row r="120" spans="1:8" x14ac:dyDescent="0.2">
      <c r="A120" s="337" t="s">
        <v>206</v>
      </c>
      <c r="B120" s="338">
        <v>0</v>
      </c>
      <c r="C120" s="338">
        <v>0</v>
      </c>
      <c r="D120" s="338">
        <v>0</v>
      </c>
      <c r="E120" s="338">
        <v>0</v>
      </c>
      <c r="F120" s="338">
        <v>0</v>
      </c>
      <c r="G120" s="338">
        <v>0</v>
      </c>
      <c r="H120" s="382">
        <v>0</v>
      </c>
    </row>
    <row r="121" spans="1:8" ht="13.5" thickBot="1" x14ac:dyDescent="0.25">
      <c r="A121" s="81" t="s">
        <v>249</v>
      </c>
      <c r="B121" s="24">
        <v>0</v>
      </c>
      <c r="C121" s="24">
        <v>500</v>
      </c>
      <c r="D121" s="24">
        <v>300</v>
      </c>
      <c r="E121" s="24">
        <v>0</v>
      </c>
      <c r="F121" s="24">
        <v>300</v>
      </c>
      <c r="G121" s="24">
        <v>0</v>
      </c>
      <c r="H121" s="54">
        <v>300</v>
      </c>
    </row>
    <row r="122" spans="1:8" ht="13.5" thickBot="1" x14ac:dyDescent="0.25">
      <c r="A122" s="38" t="s">
        <v>74</v>
      </c>
      <c r="B122" s="32">
        <f t="shared" ref="B122:H122" si="54">B123</f>
        <v>5608</v>
      </c>
      <c r="C122" s="32">
        <f t="shared" si="54"/>
        <v>1450</v>
      </c>
      <c r="D122" s="32">
        <f t="shared" si="54"/>
        <v>3400</v>
      </c>
      <c r="E122" s="32">
        <f t="shared" si="54"/>
        <v>2250</v>
      </c>
      <c r="F122" s="32">
        <f t="shared" si="54"/>
        <v>2500</v>
      </c>
      <c r="G122" s="32">
        <f t="shared" si="54"/>
        <v>2500</v>
      </c>
      <c r="H122" s="33">
        <f t="shared" si="54"/>
        <v>2500</v>
      </c>
    </row>
    <row r="123" spans="1:8" ht="13.5" thickBot="1" x14ac:dyDescent="0.25">
      <c r="A123" s="187" t="s">
        <v>205</v>
      </c>
      <c r="B123" s="190">
        <v>5608</v>
      </c>
      <c r="C123" s="190">
        <v>1450</v>
      </c>
      <c r="D123" s="190">
        <v>3400</v>
      </c>
      <c r="E123" s="190">
        <v>2250</v>
      </c>
      <c r="F123" s="190">
        <v>2500</v>
      </c>
      <c r="G123" s="313">
        <v>2500</v>
      </c>
      <c r="H123" s="314">
        <v>2500</v>
      </c>
    </row>
    <row r="124" spans="1:8" ht="13.5" thickTop="1" x14ac:dyDescent="0.2"/>
    <row r="134" spans="2:4" ht="15" x14ac:dyDescent="0.2">
      <c r="B134" s="3"/>
      <c r="C134" s="3"/>
      <c r="D134" s="3"/>
    </row>
  </sheetData>
  <mergeCells count="2">
    <mergeCell ref="A1:A3"/>
    <mergeCell ref="B1:G1"/>
  </mergeCells>
  <pageMargins left="0.43307086614173229" right="0.43307086614173229" top="0.98425196850393704" bottom="0.98425196850393704" header="0.51181102362204722" footer="0.51181102362204722"/>
  <pageSetup paperSize="9" firstPageNumber="0" orientation="landscape" r:id="rId1"/>
  <headerFooter alignWithMargins="0">
    <oddHeader>&amp;C&amp;"Arial CE,Tučné"&amp;12Rozpočet na roky 2025 - 2027
Bežné výdavky&amp;RObec Dolná Poruba
914 43 Dolná Poruba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26"/>
  <sheetViews>
    <sheetView zoomScaleNormal="100" workbookViewId="0">
      <selection activeCell="N20" sqref="N20"/>
    </sheetView>
  </sheetViews>
  <sheetFormatPr defaultRowHeight="12.75" x14ac:dyDescent="0.2"/>
  <cols>
    <col min="1" max="1" width="46.5703125" customWidth="1"/>
    <col min="2" max="2" width="12.42578125" customWidth="1"/>
    <col min="3" max="3" width="10.7109375" customWidth="1"/>
    <col min="4" max="4" width="11.7109375" customWidth="1"/>
    <col min="5" max="5" width="11.28515625" customWidth="1"/>
    <col min="6" max="6" width="12.42578125" customWidth="1"/>
    <col min="7" max="8" width="11.85546875" customWidth="1"/>
  </cols>
  <sheetData>
    <row r="1" spans="1:8" ht="13.5" thickTop="1" x14ac:dyDescent="0.2">
      <c r="A1" s="394" t="s">
        <v>58</v>
      </c>
      <c r="B1" s="405" t="s">
        <v>111</v>
      </c>
      <c r="C1" s="406"/>
      <c r="D1" s="406"/>
      <c r="E1" s="406"/>
      <c r="F1" s="406"/>
      <c r="G1" s="406"/>
      <c r="H1" s="13"/>
    </row>
    <row r="2" spans="1:8" x14ac:dyDescent="0.2">
      <c r="A2" s="384"/>
      <c r="B2" s="9" t="s">
        <v>224</v>
      </c>
      <c r="C2" s="9" t="s">
        <v>254</v>
      </c>
      <c r="D2" s="9" t="s">
        <v>262</v>
      </c>
      <c r="E2" s="9" t="s">
        <v>263</v>
      </c>
      <c r="F2" s="9" t="s">
        <v>99</v>
      </c>
      <c r="G2" s="10" t="s">
        <v>223</v>
      </c>
      <c r="H2" s="14" t="s">
        <v>264</v>
      </c>
    </row>
    <row r="3" spans="1:8" ht="13.5" thickBot="1" x14ac:dyDescent="0.25">
      <c r="A3" s="401"/>
      <c r="B3" s="15">
        <f t="shared" ref="B3:H3" si="0">SUM(B4:B25)</f>
        <v>154031</v>
      </c>
      <c r="C3" s="15">
        <f t="shared" si="0"/>
        <v>36533</v>
      </c>
      <c r="D3" s="15">
        <f t="shared" si="0"/>
        <v>539144</v>
      </c>
      <c r="E3" s="15">
        <f t="shared" si="0"/>
        <v>1096898</v>
      </c>
      <c r="F3" s="15">
        <f t="shared" si="0"/>
        <v>18410</v>
      </c>
      <c r="G3" s="15">
        <f t="shared" si="0"/>
        <v>150400</v>
      </c>
      <c r="H3" s="16">
        <f t="shared" si="0"/>
        <v>13120</v>
      </c>
    </row>
    <row r="4" spans="1:8" ht="13.5" thickTop="1" x14ac:dyDescent="0.2">
      <c r="A4" s="362" t="s">
        <v>137</v>
      </c>
      <c r="B4" s="363">
        <v>1179</v>
      </c>
      <c r="C4" s="363">
        <v>964</v>
      </c>
      <c r="D4" s="363">
        <v>0</v>
      </c>
      <c r="E4" s="363">
        <v>0</v>
      </c>
      <c r="F4" s="363">
        <v>0</v>
      </c>
      <c r="G4" s="364">
        <v>6800</v>
      </c>
      <c r="H4" s="365">
        <v>3320</v>
      </c>
    </row>
    <row r="5" spans="1:8" x14ac:dyDescent="0.2">
      <c r="A5" s="361" t="s">
        <v>291</v>
      </c>
      <c r="B5" s="352">
        <v>0</v>
      </c>
      <c r="C5" s="352">
        <v>0</v>
      </c>
      <c r="D5" s="352">
        <v>353330</v>
      </c>
      <c r="E5" s="352">
        <v>353330</v>
      </c>
      <c r="F5" s="352">
        <v>0</v>
      </c>
      <c r="G5" s="359">
        <v>0</v>
      </c>
      <c r="H5" s="360">
        <v>0</v>
      </c>
    </row>
    <row r="6" spans="1:8" x14ac:dyDescent="0.2">
      <c r="A6" s="358" t="s">
        <v>292</v>
      </c>
      <c r="B6" s="352">
        <v>0</v>
      </c>
      <c r="C6" s="352">
        <v>0</v>
      </c>
      <c r="D6" s="352">
        <v>0</v>
      </c>
      <c r="E6" s="352">
        <v>715320</v>
      </c>
      <c r="F6" s="352">
        <v>0</v>
      </c>
      <c r="G6" s="359">
        <v>0</v>
      </c>
      <c r="H6" s="360">
        <v>0</v>
      </c>
    </row>
    <row r="7" spans="1:8" x14ac:dyDescent="0.2">
      <c r="A7" s="68" t="s">
        <v>157</v>
      </c>
      <c r="B7" s="27">
        <v>39930</v>
      </c>
      <c r="C7" s="27">
        <v>0</v>
      </c>
      <c r="D7" s="27">
        <v>75293</v>
      </c>
      <c r="E7" s="27">
        <v>0</v>
      </c>
      <c r="F7" s="27">
        <v>0</v>
      </c>
      <c r="G7" s="28">
        <v>0</v>
      </c>
      <c r="H7" s="29">
        <v>0</v>
      </c>
    </row>
    <row r="8" spans="1:8" x14ac:dyDescent="0.2">
      <c r="A8" s="68" t="s">
        <v>84</v>
      </c>
      <c r="B8" s="27">
        <v>0</v>
      </c>
      <c r="C8" s="27">
        <v>0</v>
      </c>
      <c r="D8" s="27">
        <v>2500</v>
      </c>
      <c r="E8" s="27">
        <v>0</v>
      </c>
      <c r="F8" s="27">
        <v>0</v>
      </c>
      <c r="G8" s="28">
        <v>0</v>
      </c>
      <c r="H8" s="29">
        <v>0</v>
      </c>
    </row>
    <row r="9" spans="1:8" x14ac:dyDescent="0.2">
      <c r="A9" s="68" t="s">
        <v>247</v>
      </c>
      <c r="B9" s="27">
        <v>0</v>
      </c>
      <c r="C9" s="27">
        <v>0</v>
      </c>
      <c r="D9" s="315">
        <v>7000</v>
      </c>
      <c r="E9" s="27">
        <v>0</v>
      </c>
      <c r="F9" s="315">
        <v>0</v>
      </c>
      <c r="G9" s="28">
        <v>10000</v>
      </c>
      <c r="H9" s="29">
        <v>0</v>
      </c>
    </row>
    <row r="10" spans="1:8" x14ac:dyDescent="0.2">
      <c r="A10" s="68" t="s">
        <v>83</v>
      </c>
      <c r="B10" s="27">
        <v>0</v>
      </c>
      <c r="C10" s="27">
        <v>0</v>
      </c>
      <c r="D10" s="315">
        <v>0</v>
      </c>
      <c r="E10" s="27">
        <v>0</v>
      </c>
      <c r="F10" s="315">
        <v>0</v>
      </c>
      <c r="G10" s="28">
        <v>15000</v>
      </c>
      <c r="H10" s="29">
        <v>0</v>
      </c>
    </row>
    <row r="11" spans="1:8" x14ac:dyDescent="0.2">
      <c r="A11" s="68" t="s">
        <v>138</v>
      </c>
      <c r="B11" s="27">
        <v>0</v>
      </c>
      <c r="C11" s="27">
        <v>0</v>
      </c>
      <c r="D11" s="27">
        <v>25000</v>
      </c>
      <c r="E11" s="27">
        <v>19800</v>
      </c>
      <c r="F11" s="27">
        <v>0</v>
      </c>
      <c r="G11" s="28">
        <v>18600</v>
      </c>
      <c r="H11" s="29">
        <v>9800</v>
      </c>
    </row>
    <row r="12" spans="1:8" x14ac:dyDescent="0.2">
      <c r="A12" s="68" t="s">
        <v>86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8">
        <v>0</v>
      </c>
      <c r="H12" s="29">
        <v>0</v>
      </c>
    </row>
    <row r="13" spans="1:8" x14ac:dyDescent="0.2">
      <c r="A13" s="68" t="s">
        <v>90</v>
      </c>
      <c r="B13" s="27">
        <v>0</v>
      </c>
      <c r="C13" s="27">
        <v>0</v>
      </c>
      <c r="D13" s="27">
        <v>2100</v>
      </c>
      <c r="E13" s="27">
        <v>0</v>
      </c>
      <c r="F13" s="27">
        <v>0</v>
      </c>
      <c r="G13" s="28">
        <v>0</v>
      </c>
      <c r="H13" s="29">
        <v>0</v>
      </c>
    </row>
    <row r="14" spans="1:8" x14ac:dyDescent="0.2">
      <c r="A14" s="68" t="s">
        <v>136</v>
      </c>
      <c r="B14" s="27">
        <v>53530</v>
      </c>
      <c r="C14" s="27">
        <v>0</v>
      </c>
      <c r="D14" s="27">
        <v>0</v>
      </c>
      <c r="E14" s="27">
        <v>0</v>
      </c>
      <c r="F14" s="27">
        <v>0</v>
      </c>
      <c r="G14" s="28">
        <v>0</v>
      </c>
      <c r="H14" s="29">
        <v>0</v>
      </c>
    </row>
    <row r="15" spans="1:8" x14ac:dyDescent="0.2">
      <c r="A15" s="68" t="s">
        <v>229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8">
        <v>0</v>
      </c>
      <c r="H15" s="29">
        <v>0</v>
      </c>
    </row>
    <row r="16" spans="1:8" x14ac:dyDescent="0.2">
      <c r="A16" s="68" t="s">
        <v>246</v>
      </c>
      <c r="B16" s="144">
        <v>0</v>
      </c>
      <c r="C16" s="144">
        <v>19971</v>
      </c>
      <c r="D16" s="27">
        <v>0</v>
      </c>
      <c r="E16" s="27">
        <v>0</v>
      </c>
      <c r="F16" s="27">
        <v>0</v>
      </c>
      <c r="G16" s="28">
        <v>0</v>
      </c>
      <c r="H16" s="29">
        <v>0</v>
      </c>
    </row>
    <row r="17" spans="1:8" x14ac:dyDescent="0.2">
      <c r="A17" s="68" t="s">
        <v>290</v>
      </c>
      <c r="B17" s="144">
        <v>0</v>
      </c>
      <c r="C17" s="144">
        <v>0</v>
      </c>
      <c r="D17" s="27">
        <v>0</v>
      </c>
      <c r="E17" s="27">
        <v>2846</v>
      </c>
      <c r="F17" s="27">
        <v>0</v>
      </c>
      <c r="G17" s="28">
        <v>0</v>
      </c>
      <c r="H17" s="29">
        <v>0</v>
      </c>
    </row>
    <row r="18" spans="1:8" x14ac:dyDescent="0.2">
      <c r="A18" s="68" t="s">
        <v>309</v>
      </c>
      <c r="B18" s="144">
        <v>0</v>
      </c>
      <c r="C18" s="144">
        <v>0</v>
      </c>
      <c r="D18" s="27">
        <v>0</v>
      </c>
      <c r="E18" s="27">
        <v>0</v>
      </c>
      <c r="F18" s="27">
        <v>0</v>
      </c>
      <c r="G18" s="28">
        <v>100000</v>
      </c>
      <c r="H18" s="29">
        <v>0</v>
      </c>
    </row>
    <row r="19" spans="1:8" x14ac:dyDescent="0.2">
      <c r="A19" s="68" t="s">
        <v>248</v>
      </c>
      <c r="B19" s="144">
        <v>0</v>
      </c>
      <c r="C19" s="144">
        <v>9442</v>
      </c>
      <c r="D19" s="27">
        <v>9441</v>
      </c>
      <c r="E19" s="27">
        <v>0</v>
      </c>
      <c r="F19" s="27">
        <v>0</v>
      </c>
      <c r="G19" s="28">
        <v>0</v>
      </c>
      <c r="H19" s="29">
        <v>0</v>
      </c>
    </row>
    <row r="20" spans="1:8" x14ac:dyDescent="0.2">
      <c r="A20" s="68" t="s">
        <v>158</v>
      </c>
      <c r="B20" s="144">
        <v>500</v>
      </c>
      <c r="C20" s="144">
        <v>1200</v>
      </c>
      <c r="D20" s="27">
        <v>0</v>
      </c>
      <c r="E20" s="27">
        <v>0</v>
      </c>
      <c r="F20" s="27">
        <v>0</v>
      </c>
      <c r="G20" s="28">
        <v>0</v>
      </c>
      <c r="H20" s="29">
        <v>0</v>
      </c>
    </row>
    <row r="21" spans="1:8" x14ac:dyDescent="0.2">
      <c r="A21" s="68" t="s">
        <v>106</v>
      </c>
      <c r="B21" s="67">
        <v>0</v>
      </c>
      <c r="C21" s="67">
        <v>0</v>
      </c>
      <c r="D21" s="27">
        <v>0</v>
      </c>
      <c r="E21" s="27">
        <v>0</v>
      </c>
      <c r="F21" s="27">
        <v>0</v>
      </c>
      <c r="G21" s="28">
        <v>0</v>
      </c>
      <c r="H21" s="29">
        <v>0</v>
      </c>
    </row>
    <row r="22" spans="1:8" x14ac:dyDescent="0.2">
      <c r="A22" s="68" t="s">
        <v>240</v>
      </c>
      <c r="B22" s="144">
        <v>0</v>
      </c>
      <c r="C22" s="144">
        <v>4956</v>
      </c>
      <c r="D22" s="27">
        <v>5920</v>
      </c>
      <c r="E22" s="27">
        <v>0</v>
      </c>
      <c r="F22" s="27">
        <v>0</v>
      </c>
      <c r="G22" s="28">
        <v>0</v>
      </c>
      <c r="H22" s="29">
        <v>0</v>
      </c>
    </row>
    <row r="23" spans="1:8" x14ac:dyDescent="0.2">
      <c r="A23" s="68" t="s">
        <v>235</v>
      </c>
      <c r="B23" s="27">
        <v>0</v>
      </c>
      <c r="C23" s="27">
        <v>0</v>
      </c>
      <c r="D23" s="27">
        <v>20000</v>
      </c>
      <c r="E23" s="376">
        <v>5602</v>
      </c>
      <c r="F23" s="27">
        <v>0</v>
      </c>
      <c r="G23" s="28">
        <v>0</v>
      </c>
      <c r="H23" s="29">
        <v>0</v>
      </c>
    </row>
    <row r="24" spans="1:8" x14ac:dyDescent="0.2">
      <c r="A24" s="68" t="s">
        <v>305</v>
      </c>
      <c r="B24" s="27">
        <v>0</v>
      </c>
      <c r="C24" s="27">
        <v>0</v>
      </c>
      <c r="D24" s="27">
        <v>0</v>
      </c>
      <c r="E24" s="376"/>
      <c r="F24" s="27">
        <v>18410</v>
      </c>
      <c r="G24" s="377"/>
      <c r="H24" s="113"/>
    </row>
    <row r="25" spans="1:8" ht="13.5" thickBot="1" x14ac:dyDescent="0.25">
      <c r="A25" s="69" t="s">
        <v>87</v>
      </c>
      <c r="B25" s="64">
        <v>58892</v>
      </c>
      <c r="C25" s="64">
        <v>0</v>
      </c>
      <c r="D25" s="64">
        <v>38560</v>
      </c>
      <c r="E25" s="64">
        <v>0</v>
      </c>
      <c r="F25" s="64">
        <v>0</v>
      </c>
      <c r="G25" s="65">
        <v>0</v>
      </c>
      <c r="H25" s="66">
        <v>0</v>
      </c>
    </row>
    <row r="26" spans="1:8" ht="15.75" thickTop="1" x14ac:dyDescent="0.2">
      <c r="B26" s="3"/>
      <c r="C26" s="3"/>
      <c r="D26" s="3"/>
    </row>
  </sheetData>
  <mergeCells count="2">
    <mergeCell ref="B1:G1"/>
    <mergeCell ref="A1:A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&amp;C&amp;"Arial CE,Tučné"&amp;12Rozpočet na roky 2025 - 2027
Kapitálové výdavky&amp;RObec Dolná Poruba
914 43 Dolná Porura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7"/>
  <sheetViews>
    <sheetView zoomScaleNormal="100" workbookViewId="0">
      <selection activeCell="H6" sqref="H6"/>
    </sheetView>
  </sheetViews>
  <sheetFormatPr defaultRowHeight="12.75" x14ac:dyDescent="0.2"/>
  <cols>
    <col min="1" max="1" width="53.42578125" customWidth="1"/>
    <col min="2" max="2" width="12.28515625" customWidth="1"/>
    <col min="3" max="3" width="12" customWidth="1"/>
    <col min="4" max="4" width="11.85546875" customWidth="1"/>
    <col min="5" max="6" width="11.28515625" customWidth="1"/>
    <col min="7" max="7" width="11.5703125" customWidth="1"/>
    <col min="8" max="8" width="11.7109375" customWidth="1"/>
  </cols>
  <sheetData>
    <row r="1" spans="1:8" ht="13.5" thickTop="1" x14ac:dyDescent="0.2">
      <c r="A1" s="394" t="s">
        <v>112</v>
      </c>
      <c r="B1" s="405" t="s">
        <v>111</v>
      </c>
      <c r="C1" s="406"/>
      <c r="D1" s="406"/>
      <c r="E1" s="406"/>
      <c r="F1" s="406"/>
      <c r="G1" s="406"/>
      <c r="H1" s="13"/>
    </row>
    <row r="2" spans="1:8" x14ac:dyDescent="0.2">
      <c r="A2" s="384"/>
      <c r="B2" s="9" t="s">
        <v>224</v>
      </c>
      <c r="C2" s="9" t="s">
        <v>254</v>
      </c>
      <c r="D2" s="9" t="s">
        <v>262</v>
      </c>
      <c r="E2" s="9" t="s">
        <v>263</v>
      </c>
      <c r="F2" s="9" t="s">
        <v>99</v>
      </c>
      <c r="G2" s="10" t="s">
        <v>223</v>
      </c>
      <c r="H2" s="14" t="s">
        <v>264</v>
      </c>
    </row>
    <row r="3" spans="1:8" ht="13.5" thickBot="1" x14ac:dyDescent="0.25">
      <c r="A3" s="401"/>
      <c r="B3" s="15">
        <f t="shared" ref="B3" si="0">SUM(B4:B6)</f>
        <v>0</v>
      </c>
      <c r="C3" s="15">
        <f t="shared" ref="C3:H3" si="1">SUM(C4:C6)</f>
        <v>0</v>
      </c>
      <c r="D3" s="15">
        <f t="shared" ref="D3" si="2">SUM(D4:D6)</f>
        <v>24565</v>
      </c>
      <c r="E3" s="15">
        <f t="shared" si="1"/>
        <v>17254</v>
      </c>
      <c r="F3" s="15">
        <f t="shared" si="1"/>
        <v>17588</v>
      </c>
      <c r="G3" s="15">
        <f t="shared" si="1"/>
        <v>17748</v>
      </c>
      <c r="H3" s="16">
        <f t="shared" si="1"/>
        <v>17929</v>
      </c>
    </row>
    <row r="4" spans="1:8" ht="13.5" thickTop="1" x14ac:dyDescent="0.2">
      <c r="A4" s="78" t="s">
        <v>78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73">
        <v>0</v>
      </c>
      <c r="H4" s="74">
        <v>0</v>
      </c>
    </row>
    <row r="5" spans="1:8" x14ac:dyDescent="0.2">
      <c r="A5" s="79" t="s">
        <v>134</v>
      </c>
      <c r="B5" s="75">
        <v>0</v>
      </c>
      <c r="C5" s="75">
        <v>0</v>
      </c>
      <c r="D5" s="75">
        <v>24565</v>
      </c>
      <c r="E5" s="75">
        <v>17254</v>
      </c>
      <c r="F5" s="75">
        <v>17588</v>
      </c>
      <c r="G5" s="76">
        <v>17748</v>
      </c>
      <c r="H5" s="77">
        <v>17929</v>
      </c>
    </row>
    <row r="6" spans="1:8" ht="13.5" thickBot="1" x14ac:dyDescent="0.25">
      <c r="A6" s="69" t="s">
        <v>135</v>
      </c>
      <c r="B6" s="70">
        <v>0</v>
      </c>
      <c r="C6" s="70">
        <v>0</v>
      </c>
      <c r="D6" s="70">
        <v>0</v>
      </c>
      <c r="E6" s="70">
        <v>0</v>
      </c>
      <c r="F6" s="70">
        <v>0</v>
      </c>
      <c r="G6" s="71">
        <v>0</v>
      </c>
      <c r="H6" s="72">
        <v>0</v>
      </c>
    </row>
    <row r="7" spans="1:8" ht="13.5" thickTop="1" x14ac:dyDescent="0.2"/>
  </sheetData>
  <mergeCells count="2">
    <mergeCell ref="B1:G1"/>
    <mergeCell ref="A1:A3"/>
  </mergeCells>
  <pageMargins left="0.70866141732283472" right="0.43307086614173229" top="0.98425196850393704" bottom="0.74803149606299213" header="0.31496062992125984" footer="0.31496062992125984"/>
  <pageSetup paperSize="9" orientation="landscape" r:id="rId1"/>
  <headerFooter>
    <oddHeader>&amp;C&amp;"Arial CE,Tučné"&amp;12Rozpočet na roky 2025 - 2027
Výdavkové finančné operácie&amp;RObec Dolná Poruba
914 43 Dolná Poruba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11</vt:i4>
      </vt:variant>
    </vt:vector>
  </HeadingPairs>
  <TitlesOfParts>
    <vt:vector size="19" baseType="lpstr">
      <vt:lpstr>Nový</vt:lpstr>
      <vt:lpstr>Rozpočet</vt:lpstr>
      <vt:lpstr>Príjmy bežné</vt:lpstr>
      <vt:lpstr>Príjmy kapitálové</vt:lpstr>
      <vt:lpstr>Príjmové operácie</vt:lpstr>
      <vt:lpstr>Výdavky bežné</vt:lpstr>
      <vt:lpstr>Výdavky kapitálové</vt:lpstr>
      <vt:lpstr>Výdavkové operácie</vt:lpstr>
      <vt:lpstr>Nový!Názvy_tlače</vt:lpstr>
      <vt:lpstr>'Príjmy bežné'!Názvy_tlače</vt:lpstr>
      <vt:lpstr>'Výdavky bežné'!Názvy_tlače</vt:lpstr>
      <vt:lpstr>Nový!Oblasť_tlače</vt:lpstr>
      <vt:lpstr>'Príjmové operácie'!Oblasť_tlače</vt:lpstr>
      <vt:lpstr>'Príjmy bežné'!Oblasť_tlače</vt:lpstr>
      <vt:lpstr>'Príjmy kapitálové'!Oblasť_tlače</vt:lpstr>
      <vt:lpstr>Rozpočet!Oblasť_tlače</vt:lpstr>
      <vt:lpstr>'Výdavkové operácie'!Oblasť_tlače</vt:lpstr>
      <vt:lpstr>'Výdavky bežné'!Oblasť_tlače</vt:lpstr>
      <vt:lpstr>'Výdavky kapitálové'!Oblasť_tlače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VIDIŠOVÁ Eva</cp:lastModifiedBy>
  <cp:lastPrinted>2024-12-10T12:18:25Z</cp:lastPrinted>
  <dcterms:created xsi:type="dcterms:W3CDTF">2012-12-10T07:41:32Z</dcterms:created>
  <dcterms:modified xsi:type="dcterms:W3CDTF">2024-12-12T07:19:13Z</dcterms:modified>
</cp:coreProperties>
</file>